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5 ГОД\ИЗМЕНЕНИЯ В МУН. ПРОГРАММУ\Для размещения принятой МП (6 изм.) 2026-2027 архитектура И ОГС ЗП\"/>
    </mc:Choice>
  </mc:AlternateContent>
  <bookViews>
    <workbookView xWindow="0" yWindow="0" windowWidth="20940" windowHeight="987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Прогр.'!$A$1:$O$109</definedName>
  </definedNames>
  <calcPr calcId="152511"/>
</workbook>
</file>

<file path=xl/calcChain.xml><?xml version="1.0" encoding="utf-8"?>
<calcChain xmlns="http://schemas.openxmlformats.org/spreadsheetml/2006/main">
  <c r="M43" i="1" l="1"/>
  <c r="L43" i="1"/>
  <c r="M53" i="1"/>
  <c r="L53" i="1"/>
  <c r="K43" i="1" l="1"/>
  <c r="K53" i="1"/>
  <c r="K48" i="1" l="1"/>
  <c r="J48" i="1" l="1"/>
  <c r="J43" i="1" l="1"/>
  <c r="L48" i="1" l="1"/>
  <c r="K103" i="1" l="1"/>
  <c r="K104" i="1"/>
  <c r="M103" i="1"/>
  <c r="M104" i="1"/>
  <c r="L103" i="1"/>
  <c r="L104" i="1"/>
  <c r="J90" i="1"/>
  <c r="J103" i="1"/>
  <c r="J104" i="1"/>
  <c r="I103" i="1"/>
  <c r="I104" i="1"/>
  <c r="H105" i="1"/>
  <c r="I105" i="1"/>
  <c r="I94" i="1"/>
  <c r="I93" i="1"/>
  <c r="I92" i="1"/>
  <c r="I91" i="1"/>
  <c r="H103" i="1"/>
  <c r="H104" i="1"/>
  <c r="H95" i="1"/>
  <c r="G99" i="1"/>
  <c r="G98" i="1"/>
  <c r="G97" i="1"/>
  <c r="G96" i="1"/>
  <c r="M95" i="1"/>
  <c r="L95" i="1"/>
  <c r="K95" i="1"/>
  <c r="J95" i="1"/>
  <c r="I95" i="1"/>
  <c r="K94" i="1"/>
  <c r="J94" i="1"/>
  <c r="H94" i="1"/>
  <c r="G94" i="1"/>
  <c r="M93" i="1"/>
  <c r="L93" i="1"/>
  <c r="K93" i="1"/>
  <c r="J93" i="1"/>
  <c r="H93" i="1"/>
  <c r="K92" i="1"/>
  <c r="J92" i="1"/>
  <c r="H92" i="1"/>
  <c r="K91" i="1"/>
  <c r="J91" i="1"/>
  <c r="H91" i="1"/>
  <c r="G91" i="1" s="1"/>
  <c r="M90" i="1"/>
  <c r="L90" i="1"/>
  <c r="G92" i="1" l="1"/>
  <c r="K90" i="1"/>
  <c r="G95" i="1"/>
  <c r="G93" i="1"/>
  <c r="I90" i="1"/>
  <c r="H90" i="1"/>
  <c r="K28" i="1"/>
  <c r="G90" i="1" l="1"/>
  <c r="K40" i="1"/>
  <c r="K26" i="1"/>
  <c r="K27" i="1"/>
  <c r="K25" i="1" l="1"/>
  <c r="L85" i="1"/>
  <c r="L83" i="1"/>
  <c r="L80" i="1" s="1"/>
  <c r="L75" i="1"/>
  <c r="L73" i="1"/>
  <c r="L70" i="1" s="1"/>
  <c r="L55" i="1"/>
  <c r="L50" i="1"/>
  <c r="L38" i="1"/>
  <c r="L45" i="1"/>
  <c r="L40" i="1"/>
  <c r="L30" i="1"/>
  <c r="L29" i="1"/>
  <c r="L28" i="1"/>
  <c r="L27" i="1"/>
  <c r="L26" i="1"/>
  <c r="L20" i="1"/>
  <c r="L19" i="1"/>
  <c r="L106" i="1" s="1"/>
  <c r="L18" i="1"/>
  <c r="L17" i="1"/>
  <c r="L16" i="1"/>
  <c r="L35" i="1" l="1"/>
  <c r="L105" i="1"/>
  <c r="L25" i="1"/>
  <c r="L15" i="1"/>
  <c r="L102" i="1" l="1"/>
  <c r="I75" i="1" l="1"/>
  <c r="J78" i="1" l="1"/>
  <c r="J75" i="1" s="1"/>
  <c r="J33" i="1" l="1"/>
  <c r="J32" i="1"/>
  <c r="J31" i="1"/>
  <c r="J23" i="1"/>
  <c r="J22" i="1"/>
  <c r="J21" i="1"/>
  <c r="I28" i="1" l="1"/>
  <c r="I45" i="1"/>
  <c r="J26" i="1"/>
  <c r="J28" i="1"/>
  <c r="I83" i="1"/>
  <c r="M83" i="1"/>
  <c r="M73" i="1"/>
  <c r="M70" i="1" s="1"/>
  <c r="K73" i="1"/>
  <c r="J73" i="1"/>
  <c r="J70" i="1" s="1"/>
  <c r="M19" i="1"/>
  <c r="M18" i="1"/>
  <c r="M17" i="1"/>
  <c r="M16" i="1"/>
  <c r="K19" i="1"/>
  <c r="K18" i="1"/>
  <c r="K17" i="1"/>
  <c r="K16" i="1"/>
  <c r="J19" i="1"/>
  <c r="J18" i="1"/>
  <c r="J17" i="1"/>
  <c r="J16" i="1"/>
  <c r="I19" i="1"/>
  <c r="I18" i="1"/>
  <c r="I17" i="1"/>
  <c r="I16" i="1"/>
  <c r="H19" i="1"/>
  <c r="H18" i="1"/>
  <c r="H17" i="1"/>
  <c r="H16" i="1"/>
  <c r="M75" i="1"/>
  <c r="M85" i="1"/>
  <c r="M45" i="1"/>
  <c r="J45" i="1"/>
  <c r="F17" i="1"/>
  <c r="K29" i="1"/>
  <c r="J27" i="1"/>
  <c r="J30" i="1"/>
  <c r="M38" i="1"/>
  <c r="M80" i="1"/>
  <c r="M50" i="1"/>
  <c r="M55" i="1"/>
  <c r="K38" i="1"/>
  <c r="K105" i="1" s="1"/>
  <c r="M40" i="1"/>
  <c r="M20" i="1"/>
  <c r="K20" i="1"/>
  <c r="G31" i="1"/>
  <c r="G26" i="1" s="1"/>
  <c r="M30" i="1"/>
  <c r="M29" i="1"/>
  <c r="M28" i="1"/>
  <c r="M27" i="1"/>
  <c r="M26" i="1"/>
  <c r="I73" i="1"/>
  <c r="I69" i="1"/>
  <c r="I65" i="1" s="1"/>
  <c r="I63" i="1"/>
  <c r="I62" i="1"/>
  <c r="I61" i="1"/>
  <c r="M35" i="1" l="1"/>
  <c r="M105" i="1"/>
  <c r="M106" i="1"/>
  <c r="M15" i="1"/>
  <c r="J25" i="1"/>
  <c r="G16" i="1"/>
  <c r="G18" i="1"/>
  <c r="G17" i="1"/>
  <c r="G19" i="1"/>
  <c r="M25" i="1"/>
  <c r="I60" i="1"/>
  <c r="I26" i="1"/>
  <c r="M102" i="1" l="1"/>
  <c r="H55" i="1"/>
  <c r="H30" i="1"/>
  <c r="H62" i="1" l="1"/>
  <c r="H73" i="1"/>
  <c r="H75" i="1"/>
  <c r="H50" i="1"/>
  <c r="H40" i="1"/>
  <c r="G78" i="1"/>
  <c r="I20" i="1"/>
  <c r="J55" i="1"/>
  <c r="J20" i="1"/>
  <c r="H38" i="1"/>
  <c r="H45" i="1"/>
  <c r="J40" i="1"/>
  <c r="I38" i="1"/>
  <c r="J50" i="1"/>
  <c r="H20" i="1"/>
  <c r="G43" i="1"/>
  <c r="G48" i="1"/>
  <c r="H83" i="1"/>
  <c r="K55" i="1"/>
  <c r="I55" i="1"/>
  <c r="K45" i="1"/>
  <c r="I40" i="1"/>
  <c r="J38" i="1" l="1"/>
  <c r="J105" i="1" s="1"/>
  <c r="G40" i="1"/>
  <c r="J15" i="1"/>
  <c r="J35" i="1" l="1"/>
  <c r="K84" i="1"/>
  <c r="K83" i="1"/>
  <c r="K82" i="1"/>
  <c r="K81" i="1"/>
  <c r="J84" i="1"/>
  <c r="J106" i="1" s="1"/>
  <c r="J83" i="1"/>
  <c r="G83" i="1" s="1"/>
  <c r="J82" i="1"/>
  <c r="J81" i="1"/>
  <c r="I84" i="1"/>
  <c r="I82" i="1"/>
  <c r="I81" i="1"/>
  <c r="H84" i="1"/>
  <c r="H82" i="1"/>
  <c r="H81" i="1"/>
  <c r="G89" i="1"/>
  <c r="G88" i="1"/>
  <c r="G87" i="1"/>
  <c r="G86" i="1"/>
  <c r="K85" i="1"/>
  <c r="J85" i="1"/>
  <c r="I85" i="1"/>
  <c r="H85" i="1"/>
  <c r="J102" i="1" l="1"/>
  <c r="I80" i="1"/>
  <c r="G84" i="1"/>
  <c r="K80" i="1"/>
  <c r="G82" i="1"/>
  <c r="G85" i="1"/>
  <c r="H80" i="1"/>
  <c r="J80" i="1"/>
  <c r="G81" i="1"/>
  <c r="H27" i="1"/>
  <c r="K70" i="1"/>
  <c r="I70" i="1"/>
  <c r="H70" i="1"/>
  <c r="G74" i="1"/>
  <c r="G73" i="1"/>
  <c r="G72" i="1"/>
  <c r="G71" i="1"/>
  <c r="K75" i="1"/>
  <c r="G79" i="1"/>
  <c r="G77" i="1"/>
  <c r="G76" i="1"/>
  <c r="H26" i="1"/>
  <c r="G21" i="1"/>
  <c r="G67" i="1"/>
  <c r="K39" i="1"/>
  <c r="K106" i="1" s="1"/>
  <c r="K37" i="1"/>
  <c r="K36" i="1"/>
  <c r="K30" i="1"/>
  <c r="I39" i="1"/>
  <c r="I37" i="1"/>
  <c r="I36" i="1"/>
  <c r="I29" i="1"/>
  <c r="I27" i="1"/>
  <c r="H64" i="1"/>
  <c r="H63" i="1"/>
  <c r="H61" i="1"/>
  <c r="H39" i="1"/>
  <c r="H37" i="1"/>
  <c r="H36" i="1"/>
  <c r="H29" i="1"/>
  <c r="H106" i="1" s="1"/>
  <c r="H28" i="1"/>
  <c r="G105" i="1" l="1"/>
  <c r="K35" i="1"/>
  <c r="K102" i="1"/>
  <c r="G104" i="1"/>
  <c r="I106" i="1"/>
  <c r="G103" i="1"/>
  <c r="I25" i="1"/>
  <c r="H35" i="1"/>
  <c r="H25" i="1"/>
  <c r="H15" i="1"/>
  <c r="G80" i="1"/>
  <c r="G70" i="1"/>
  <c r="G75" i="1"/>
  <c r="K50" i="1"/>
  <c r="I50" i="1"/>
  <c r="H102" i="1" l="1"/>
  <c r="G50" i="1"/>
  <c r="I102" i="1"/>
  <c r="G106" i="1"/>
  <c r="H65" i="1"/>
  <c r="G65" i="1" s="1"/>
  <c r="G102" i="1" l="1"/>
  <c r="G66" i="1"/>
  <c r="G68" i="1"/>
  <c r="G69" i="1"/>
  <c r="G56" i="1"/>
  <c r="G57" i="1"/>
  <c r="G59" i="1"/>
  <c r="G51" i="1"/>
  <c r="G52" i="1"/>
  <c r="G54" i="1"/>
  <c r="G46" i="1"/>
  <c r="G47" i="1"/>
  <c r="G49" i="1"/>
  <c r="G41" i="1"/>
  <c r="G42" i="1"/>
  <c r="G44" i="1"/>
  <c r="G32" i="1"/>
  <c r="G27" i="1" s="1"/>
  <c r="G33" i="1"/>
  <c r="G28" i="1" s="1"/>
  <c r="G34" i="1"/>
  <c r="G29" i="1" s="1"/>
  <c r="G22" i="1"/>
  <c r="G23" i="1"/>
  <c r="G24" i="1"/>
  <c r="G53" i="1"/>
  <c r="G58" i="1"/>
  <c r="G25" i="1" l="1"/>
  <c r="G37" i="1"/>
  <c r="G38" i="1"/>
  <c r="G36" i="1"/>
  <c r="I30" i="1"/>
  <c r="G15" i="1" l="1"/>
  <c r="I15" i="1"/>
  <c r="I35" i="1"/>
  <c r="K15" i="1"/>
  <c r="G35" i="1" l="1"/>
  <c r="G64" i="1"/>
  <c r="G63" i="1" l="1"/>
  <c r="H60" i="1" l="1"/>
  <c r="G62" i="1" l="1"/>
  <c r="G61" i="1"/>
  <c r="G60" i="1" l="1"/>
  <c r="G45" i="1" l="1"/>
  <c r="G55" i="1"/>
  <c r="G20" i="1"/>
  <c r="G30" i="1"/>
  <c r="G39" i="1" l="1"/>
</calcChain>
</file>

<file path=xl/sharedStrings.xml><?xml version="1.0" encoding="utf-8"?>
<sst xmlns="http://schemas.openxmlformats.org/spreadsheetml/2006/main" count="179" uniqueCount="84">
  <si>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</si>
  <si>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</si>
  <si>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</si>
  <si>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</si>
  <si>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</si>
  <si>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</si>
  <si>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</si>
  <si>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</si>
  <si>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</si>
  <si>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</si>
  <si>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</si>
  <si>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</si>
  <si>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</si>
  <si>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</si>
  <si>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</si>
  <si>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</si>
  <si>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</si>
  <si>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</si>
  <si>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</si>
  <si>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</si>
  <si>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</si>
  <si>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</si>
  <si>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</si>
  <si>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</si>
  <si>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</si>
  <si>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</si>
  <si>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</si>
  <si>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</si>
  <si>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</si>
  <si>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</si>
  <si>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</si>
  <si>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</si>
  <si>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</si>
  <si>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</si>
  <si>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</si>
  <si>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</si>
  <si>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</si>
  <si>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</si>
  <si>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</si>
  <si>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</si>
  <si>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</si>
  <si>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</si>
  <si>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</si>
  <si>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</si>
  <si>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</si>
  <si>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</si>
  <si>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</si>
  <si>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</si>
  <si>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</si>
  <si>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</si>
  <si>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</si>
  <si>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</si>
  <si>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</si>
  <si>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</si>
  <si>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</si>
  <si>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</si>
  <si>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</si>
  <si>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</si>
  <si>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</si>
  <si>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</si>
  <si>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</si>
  <si>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</si>
  <si>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</si>
  <si>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</si>
  <si>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</si>
  <si>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</si>
  <si>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</si>
  <si>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Задача 1. Обустройство существующих туристических маршрутов и объектов показа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</si>
  <si>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</si>
  <si>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</si>
  <si>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</si>
  <si>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2026 г.</t>
  </si>
  <si>
    <t>2022-2026 гг.</t>
  </si>
  <si>
    <t>2</t>
  </si>
  <si>
    <t xml:space="preserve">Начальник отдела городского строительства администрации города Евпатории Республики Крым </t>
  </si>
  <si>
    <t>2022-2024 гг.</t>
  </si>
  <si>
    <t>В.Н. Быкова</t>
  </si>
  <si>
    <t>2027 г.</t>
  </si>
  <si>
    <t>2022-2027 гг.</t>
  </si>
  <si>
    <t>2022-2027  гг.</t>
  </si>
  <si>
    <t>Департамент городского хозяйства администрации города Евпатории Республики Крым</t>
  </si>
  <si>
    <t>Капитальный ремонт общественной территории города Евпатории -Сквер «Примирения и согласия (Привокзальный)»</t>
  </si>
  <si>
    <t>7.1.</t>
  </si>
  <si>
    <t xml:space="preserve">Задача 7. Благоустройство территорий городского округа Евпатория Республики Крым в рамках реализации регионального проекта "Социально-экономическое развитие Республики Крым по созданию энергетической, инженерной и иной инфраструктуры"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</si>
</sst>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7" borderId="0" xfId="0" applyFont="1" applyFill="1"/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22"/>
  <sheetViews>
    <sheetView tabSelected="1" view="pageBreakPreview" topLeftCell="A82" zoomScale="40" zoomScaleNormal="40" zoomScaleSheetLayoutView="40" workbookViewId="0">
      <selection activeCell="M44" sqref="M44"/>
    </sheetView>
  </sheetViews>
  <sheetFormatPr defaultColWidth="9.140625" defaultRowHeight="20.25" x14ac:dyDescent="0.3"/>
  <cols>
    <col min="1" max="1" width="5.85546875" style="1" customWidth="1"/>
    <col min="2" max="2" width="7.285156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0" width="24.85546875" style="55" customWidth="1"/>
    <col min="11" max="11" width="24.85546875" style="78" customWidth="1"/>
    <col min="12" max="13" width="24.85546875" style="38" customWidth="1"/>
    <col min="14" max="14" width="0.28515625" style="13" customWidth="1"/>
    <col min="15" max="16" width="25.28515625" style="13" hidden="1" customWidth="1"/>
    <col min="17" max="17" width="26" style="28" hidden="1" customWidth="1"/>
    <col min="18" max="18" width="27.42578125" style="3" hidden="1" customWidth="1"/>
    <col min="19" max="19" width="52.140625" style="3" hidden="1" customWidth="1"/>
    <col min="20" max="21" width="27.42578125" style="3" hidden="1" customWidth="1"/>
    <col min="22" max="24" width="9.140625" style="1" hidden="1" customWidth="1"/>
    <col min="25" max="25" width="9.140625" style="1"/>
    <col min="26" max="26" width="27" style="1" bestFit="1" customWidth="1"/>
    <col min="27" max="27" width="9.140625" style="1"/>
    <col min="28" max="28" width="32" style="1" customWidth="1"/>
    <col min="29" max="16384" width="9.140625" style="1"/>
  </cols>
  <sheetData>
    <row r="1" spans="1:25" ht="27" customHeight="1" x14ac:dyDescent="0.3">
      <c r="B1" s="40"/>
      <c r="C1" s="41"/>
      <c r="D1" s="42"/>
      <c r="E1" s="6"/>
      <c r="F1" s="43"/>
      <c r="G1" s="6"/>
      <c r="H1" s="6" t="s">
        <v>10</v>
      </c>
      <c r="I1" s="6"/>
      <c r="J1" s="6"/>
      <c r="K1" s="72"/>
      <c r="L1" s="6"/>
      <c r="M1" s="6"/>
      <c r="N1" s="5"/>
      <c r="O1" s="44"/>
      <c r="P1" s="5"/>
      <c r="Q1" s="45"/>
      <c r="R1" s="5"/>
      <c r="S1" s="5"/>
      <c r="T1" s="5"/>
      <c r="U1" s="5"/>
    </row>
    <row r="2" spans="1:25" ht="27" customHeight="1" x14ac:dyDescent="0.3">
      <c r="B2" s="40"/>
      <c r="C2" s="41"/>
      <c r="D2" s="42"/>
      <c r="E2" s="6"/>
      <c r="F2" s="43"/>
      <c r="G2" s="42"/>
      <c r="H2" s="6" t="s">
        <v>29</v>
      </c>
      <c r="I2" s="6"/>
      <c r="J2" s="6"/>
      <c r="K2" s="72"/>
      <c r="L2" s="6"/>
      <c r="M2" s="6"/>
      <c r="N2" s="6"/>
      <c r="O2" s="46"/>
      <c r="P2" s="6"/>
      <c r="Q2" s="45"/>
      <c r="R2" s="6"/>
      <c r="S2" s="6"/>
      <c r="T2" s="6"/>
      <c r="U2" s="6"/>
    </row>
    <row r="3" spans="1:25" ht="27" customHeight="1" x14ac:dyDescent="0.3">
      <c r="B3" s="40"/>
      <c r="C3" s="41"/>
      <c r="D3" s="42"/>
      <c r="E3" s="6"/>
      <c r="F3" s="43"/>
      <c r="G3" s="42"/>
      <c r="H3" s="6" t="s">
        <v>45</v>
      </c>
      <c r="I3" s="6"/>
      <c r="J3" s="6"/>
      <c r="K3" s="72"/>
      <c r="L3" s="6"/>
      <c r="M3" s="6"/>
      <c r="N3" s="6"/>
      <c r="O3" s="46"/>
      <c r="P3" s="6"/>
      <c r="Q3" s="45"/>
      <c r="R3" s="6"/>
      <c r="S3" s="6"/>
      <c r="T3" s="6"/>
      <c r="U3" s="6"/>
    </row>
    <row r="4" spans="1:25" ht="27" customHeight="1" x14ac:dyDescent="0.3">
      <c r="B4" s="40"/>
      <c r="C4" s="41"/>
      <c r="D4" s="42"/>
      <c r="E4" s="6"/>
      <c r="F4" s="43"/>
      <c r="G4" s="42"/>
      <c r="H4" s="6" t="s">
        <v>44</v>
      </c>
      <c r="I4" s="6"/>
      <c r="J4" s="6"/>
      <c r="K4" s="72"/>
      <c r="L4" s="6"/>
      <c r="M4" s="6"/>
      <c r="N4" s="6"/>
      <c r="O4" s="46"/>
      <c r="P4" s="6"/>
      <c r="Q4" s="45"/>
      <c r="R4" s="6"/>
      <c r="S4" s="6"/>
      <c r="T4" s="6"/>
      <c r="U4" s="6"/>
    </row>
    <row r="5" spans="1:25" ht="27" customHeight="1" x14ac:dyDescent="0.3">
      <c r="B5" s="40"/>
      <c r="C5" s="41"/>
      <c r="D5" s="42"/>
      <c r="E5" s="6"/>
      <c r="F5" s="43"/>
      <c r="G5" s="42"/>
      <c r="H5" s="6"/>
      <c r="I5" s="6"/>
      <c r="J5" s="6"/>
      <c r="K5" s="72"/>
      <c r="L5" s="6"/>
      <c r="M5" s="6"/>
      <c r="N5" s="6"/>
      <c r="O5" s="46"/>
      <c r="P5" s="6"/>
      <c r="Q5" s="45"/>
      <c r="R5" s="6"/>
      <c r="S5" s="6"/>
      <c r="T5" s="6"/>
      <c r="U5" s="6"/>
    </row>
    <row r="6" spans="1:25" x14ac:dyDescent="0.3">
      <c r="B6" s="40"/>
      <c r="C6" s="41"/>
      <c r="D6" s="42"/>
      <c r="E6" s="47"/>
      <c r="F6" s="43"/>
      <c r="G6" s="42"/>
      <c r="H6" s="6"/>
      <c r="I6" s="6"/>
      <c r="J6" s="6"/>
      <c r="K6" s="72"/>
      <c r="L6" s="6"/>
      <c r="M6" s="6"/>
      <c r="N6" s="6"/>
      <c r="O6" s="6"/>
      <c r="P6" s="6"/>
      <c r="Q6" s="45"/>
      <c r="R6" s="6"/>
      <c r="S6" s="6"/>
      <c r="T6" s="6"/>
      <c r="U6" s="6"/>
    </row>
    <row r="7" spans="1:25" ht="20.25" customHeight="1" x14ac:dyDescent="0.3">
      <c r="B7" s="40"/>
      <c r="C7" s="106" t="s">
        <v>59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6"/>
      <c r="S7" s="6"/>
      <c r="T7" s="6"/>
      <c r="U7" s="6"/>
    </row>
    <row r="8" spans="1:25" x14ac:dyDescent="0.3">
      <c r="B8" s="40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6"/>
      <c r="S8" s="6"/>
      <c r="T8" s="6"/>
      <c r="U8" s="6"/>
    </row>
    <row r="9" spans="1:25" x14ac:dyDescent="0.3">
      <c r="B9" s="40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6"/>
      <c r="S9" s="6"/>
      <c r="T9" s="6"/>
      <c r="U9" s="6"/>
    </row>
    <row r="10" spans="1:25" s="3" customFormat="1" x14ac:dyDescent="0.3">
      <c r="B10" s="48"/>
      <c r="C10" s="6"/>
      <c r="D10" s="6"/>
      <c r="E10" s="6"/>
      <c r="F10" s="43"/>
      <c r="G10" s="6"/>
      <c r="H10" s="6"/>
      <c r="I10" s="6"/>
      <c r="J10" s="6"/>
      <c r="K10" s="72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5" s="22" customFormat="1" ht="30.75" customHeight="1" x14ac:dyDescent="0.3">
      <c r="B11" s="103" t="s">
        <v>13</v>
      </c>
      <c r="C11" s="98" t="s">
        <v>14</v>
      </c>
      <c r="D11" s="103" t="s">
        <v>15</v>
      </c>
      <c r="E11" s="103" t="s">
        <v>58</v>
      </c>
      <c r="F11" s="103" t="s">
        <v>0</v>
      </c>
      <c r="G11" s="103" t="s">
        <v>11</v>
      </c>
      <c r="H11" s="110" t="s">
        <v>48</v>
      </c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</row>
    <row r="12" spans="1:25" s="22" customFormat="1" ht="35.25" customHeight="1" x14ac:dyDescent="0.3">
      <c r="B12" s="103"/>
      <c r="C12" s="104"/>
      <c r="D12" s="105"/>
      <c r="E12" s="105"/>
      <c r="F12" s="105"/>
      <c r="G12" s="105"/>
      <c r="H12" s="103" t="s">
        <v>37</v>
      </c>
      <c r="I12" s="103" t="s">
        <v>38</v>
      </c>
      <c r="J12" s="108" t="s">
        <v>39</v>
      </c>
      <c r="K12" s="107" t="s">
        <v>43</v>
      </c>
      <c r="L12" s="108" t="s">
        <v>71</v>
      </c>
      <c r="M12" s="108" t="s">
        <v>77</v>
      </c>
      <c r="N12" s="49"/>
      <c r="O12" s="49"/>
      <c r="P12" s="49"/>
      <c r="Q12" s="49"/>
      <c r="R12" s="49"/>
      <c r="S12" s="49"/>
      <c r="T12" s="49"/>
      <c r="U12" s="49"/>
    </row>
    <row r="13" spans="1:25" s="3" customFormat="1" ht="18.75" customHeight="1" x14ac:dyDescent="0.3">
      <c r="B13" s="103"/>
      <c r="C13" s="104"/>
      <c r="D13" s="105"/>
      <c r="E13" s="105"/>
      <c r="F13" s="105"/>
      <c r="G13" s="105"/>
      <c r="H13" s="103"/>
      <c r="I13" s="103"/>
      <c r="J13" s="109"/>
      <c r="K13" s="107"/>
      <c r="L13" s="109"/>
      <c r="M13" s="109"/>
      <c r="N13" s="35"/>
      <c r="O13" s="35"/>
      <c r="P13" s="35"/>
      <c r="Q13" s="35"/>
      <c r="R13" s="35"/>
      <c r="S13" s="35"/>
      <c r="T13" s="35"/>
      <c r="U13" s="35"/>
    </row>
    <row r="14" spans="1:25" s="3" customFormat="1" ht="25.5" customHeight="1" x14ac:dyDescent="0.3">
      <c r="B14" s="39">
        <v>1</v>
      </c>
      <c r="C14" s="66">
        <v>2</v>
      </c>
      <c r="D14" s="39">
        <v>3</v>
      </c>
      <c r="E14" s="39">
        <v>4</v>
      </c>
      <c r="F14" s="39">
        <v>5</v>
      </c>
      <c r="G14" s="39">
        <v>6</v>
      </c>
      <c r="H14" s="39">
        <v>7</v>
      </c>
      <c r="I14" s="39">
        <v>8</v>
      </c>
      <c r="J14" s="70">
        <v>9</v>
      </c>
      <c r="K14" s="73">
        <v>10</v>
      </c>
      <c r="L14" s="68">
        <v>11</v>
      </c>
      <c r="M14" s="39">
        <v>11</v>
      </c>
      <c r="N14" s="49"/>
      <c r="O14" s="49"/>
      <c r="P14" s="49"/>
      <c r="Q14" s="49"/>
      <c r="R14" s="49"/>
      <c r="S14" s="49"/>
      <c r="T14" s="49"/>
      <c r="U14" s="49"/>
      <c r="V14" s="22"/>
      <c r="W14" s="22"/>
      <c r="X14" s="22"/>
      <c r="Y14" s="22"/>
    </row>
    <row r="15" spans="1:25" s="4" customFormat="1" ht="33" customHeight="1" x14ac:dyDescent="0.3">
      <c r="A15" s="3"/>
      <c r="B15" s="102">
        <v>1</v>
      </c>
      <c r="C15" s="98" t="s">
        <v>67</v>
      </c>
      <c r="D15" s="103" t="s">
        <v>75</v>
      </c>
      <c r="E15" s="103"/>
      <c r="F15" s="15" t="s">
        <v>50</v>
      </c>
      <c r="G15" s="50">
        <f>SUM(G16:G19)</f>
        <v>1874352.5669199999</v>
      </c>
      <c r="H15" s="50">
        <f>SUM(H16:H19)</f>
        <v>297000</v>
      </c>
      <c r="I15" s="50">
        <f t="shared" ref="I15" si="0">SUM(I16:I19)</f>
        <v>1327252.4569199998</v>
      </c>
      <c r="J15" s="50">
        <f t="shared" ref="J15" si="1">SUM(J16:J19)</f>
        <v>250100.11</v>
      </c>
      <c r="K15" s="74">
        <f>SUM(K16:K19)</f>
        <v>0</v>
      </c>
      <c r="L15" s="50">
        <f>SUM(L16:L19)</f>
        <v>0</v>
      </c>
      <c r="M15" s="50">
        <f>SUM(M16:M19)</f>
        <v>0</v>
      </c>
      <c r="N15" s="35"/>
      <c r="O15" s="35"/>
      <c r="P15" s="35"/>
      <c r="Q15" s="35"/>
      <c r="R15" s="35"/>
      <c r="S15" s="35"/>
      <c r="T15" s="35"/>
      <c r="U15" s="35"/>
    </row>
    <row r="16" spans="1:25" s="4" customFormat="1" ht="29.25" customHeight="1" x14ac:dyDescent="0.3">
      <c r="A16" s="3"/>
      <c r="B16" s="102"/>
      <c r="C16" s="98"/>
      <c r="D16" s="103"/>
      <c r="E16" s="103"/>
      <c r="F16" s="16" t="s">
        <v>1</v>
      </c>
      <c r="G16" s="50">
        <f t="shared" ref="G16:G24" si="2">SUM(H16:M16)</f>
        <v>1779137.4</v>
      </c>
      <c r="H16" s="50">
        <f t="shared" ref="H16:M19" si="3">SUM(H21)</f>
        <v>282150</v>
      </c>
      <c r="I16" s="50">
        <f t="shared" si="3"/>
        <v>1259629.8999999999</v>
      </c>
      <c r="J16" s="50">
        <f t="shared" si="3"/>
        <v>237357.5</v>
      </c>
      <c r="K16" s="74">
        <f t="shared" si="3"/>
        <v>0</v>
      </c>
      <c r="L16" s="50">
        <f t="shared" ref="L16" si="4">SUM(L21)</f>
        <v>0</v>
      </c>
      <c r="M16" s="50">
        <f t="shared" si="3"/>
        <v>0</v>
      </c>
      <c r="N16" s="35"/>
      <c r="O16" s="35"/>
      <c r="P16" s="35"/>
      <c r="Q16" s="35"/>
      <c r="R16" s="35"/>
      <c r="S16" s="35"/>
      <c r="T16" s="35"/>
      <c r="U16" s="35"/>
    </row>
    <row r="17" spans="1:29" s="4" customFormat="1" ht="25.5" customHeight="1" x14ac:dyDescent="0.3">
      <c r="A17" s="3"/>
      <c r="B17" s="102"/>
      <c r="C17" s="98"/>
      <c r="D17" s="103"/>
      <c r="E17" s="103"/>
      <c r="F17" s="16" t="str">
        <f>F22</f>
        <v>- бюджет Республики Крым</v>
      </c>
      <c r="G17" s="50">
        <f t="shared" si="2"/>
        <v>93638.876919999995</v>
      </c>
      <c r="H17" s="50">
        <f t="shared" si="3"/>
        <v>14850</v>
      </c>
      <c r="I17" s="50">
        <f t="shared" si="3"/>
        <v>66296.376919999995</v>
      </c>
      <c r="J17" s="50">
        <f t="shared" si="3"/>
        <v>12492.5</v>
      </c>
      <c r="K17" s="74">
        <f t="shared" si="3"/>
        <v>0</v>
      </c>
      <c r="L17" s="50">
        <f t="shared" ref="L17" si="5">SUM(L22)</f>
        <v>0</v>
      </c>
      <c r="M17" s="50">
        <f t="shared" si="3"/>
        <v>0</v>
      </c>
      <c r="N17" s="35"/>
      <c r="O17" s="35"/>
      <c r="P17" s="35"/>
      <c r="Q17" s="35"/>
      <c r="R17" s="35"/>
      <c r="S17" s="35"/>
      <c r="T17" s="35"/>
      <c r="U17" s="35"/>
    </row>
    <row r="18" spans="1:29" s="4" customFormat="1" ht="29.25" customHeight="1" x14ac:dyDescent="0.3">
      <c r="A18" s="3"/>
      <c r="B18" s="102"/>
      <c r="C18" s="98"/>
      <c r="D18" s="103"/>
      <c r="E18" s="103"/>
      <c r="F18" s="16" t="s">
        <v>3</v>
      </c>
      <c r="G18" s="50">
        <f t="shared" si="2"/>
        <v>1576.29</v>
      </c>
      <c r="H18" s="50">
        <f t="shared" si="3"/>
        <v>0</v>
      </c>
      <c r="I18" s="50">
        <f t="shared" si="3"/>
        <v>1326.18</v>
      </c>
      <c r="J18" s="50">
        <f t="shared" si="3"/>
        <v>250.11</v>
      </c>
      <c r="K18" s="74">
        <f t="shared" si="3"/>
        <v>0</v>
      </c>
      <c r="L18" s="50">
        <f t="shared" ref="L18" si="6">SUM(L23)</f>
        <v>0</v>
      </c>
      <c r="M18" s="50">
        <f t="shared" si="3"/>
        <v>0</v>
      </c>
      <c r="N18" s="35"/>
      <c r="O18" s="35"/>
      <c r="P18" s="35"/>
      <c r="Q18" s="35"/>
      <c r="R18" s="35"/>
      <c r="S18" s="35"/>
      <c r="T18" s="35"/>
      <c r="U18" s="35"/>
    </row>
    <row r="19" spans="1:29" s="4" customFormat="1" ht="31.5" customHeight="1" x14ac:dyDescent="0.3">
      <c r="A19" s="3"/>
      <c r="B19" s="102"/>
      <c r="C19" s="98"/>
      <c r="D19" s="103"/>
      <c r="E19" s="103"/>
      <c r="F19" s="16" t="s">
        <v>4</v>
      </c>
      <c r="G19" s="50">
        <f t="shared" si="2"/>
        <v>0</v>
      </c>
      <c r="H19" s="50">
        <f t="shared" si="3"/>
        <v>0</v>
      </c>
      <c r="I19" s="50">
        <f t="shared" si="3"/>
        <v>0</v>
      </c>
      <c r="J19" s="50">
        <f t="shared" si="3"/>
        <v>0</v>
      </c>
      <c r="K19" s="74">
        <f t="shared" si="3"/>
        <v>0</v>
      </c>
      <c r="L19" s="50">
        <f t="shared" ref="L19" si="7">SUM(L24)</f>
        <v>0</v>
      </c>
      <c r="M19" s="50">
        <f t="shared" si="3"/>
        <v>0</v>
      </c>
      <c r="N19" s="35"/>
      <c r="O19" s="35"/>
      <c r="P19" s="35"/>
      <c r="Q19" s="35"/>
      <c r="R19" s="35"/>
      <c r="S19" s="35"/>
      <c r="T19" s="35"/>
      <c r="U19" s="35"/>
    </row>
    <row r="20" spans="1:29" s="5" customFormat="1" ht="31.5" customHeight="1" x14ac:dyDescent="0.3">
      <c r="A20" s="3"/>
      <c r="B20" s="100" t="s">
        <v>12</v>
      </c>
      <c r="C20" s="97" t="s">
        <v>49</v>
      </c>
      <c r="D20" s="99" t="s">
        <v>75</v>
      </c>
      <c r="E20" s="99" t="s">
        <v>9</v>
      </c>
      <c r="F20" s="15" t="s">
        <v>5</v>
      </c>
      <c r="G20" s="51">
        <f t="shared" si="2"/>
        <v>1874352.5669199997</v>
      </c>
      <c r="H20" s="51">
        <f t="shared" ref="H20:M20" si="8">SUM(H21:H24)</f>
        <v>297000</v>
      </c>
      <c r="I20" s="51">
        <f t="shared" si="8"/>
        <v>1327252.4569199998</v>
      </c>
      <c r="J20" s="51">
        <f t="shared" si="8"/>
        <v>250100.11</v>
      </c>
      <c r="K20" s="75">
        <f t="shared" si="8"/>
        <v>0</v>
      </c>
      <c r="L20" s="51">
        <f t="shared" ref="L20" si="9">SUM(L21:L24)</f>
        <v>0</v>
      </c>
      <c r="M20" s="51">
        <f t="shared" si="8"/>
        <v>0</v>
      </c>
      <c r="N20" s="35"/>
      <c r="O20" s="35"/>
      <c r="P20" s="35"/>
      <c r="Q20" s="35"/>
      <c r="R20" s="35"/>
      <c r="S20" s="35"/>
      <c r="T20" s="35"/>
      <c r="U20" s="35"/>
    </row>
    <row r="21" spans="1:29" s="5" customFormat="1" ht="31.5" customHeight="1" x14ac:dyDescent="0.3">
      <c r="A21" s="3"/>
      <c r="B21" s="100"/>
      <c r="C21" s="97"/>
      <c r="D21" s="99"/>
      <c r="E21" s="99"/>
      <c r="F21" s="14" t="s">
        <v>1</v>
      </c>
      <c r="G21" s="51">
        <f t="shared" si="2"/>
        <v>1779137.4</v>
      </c>
      <c r="H21" s="52">
        <v>282150</v>
      </c>
      <c r="I21" s="52">
        <v>1259629.8999999999</v>
      </c>
      <c r="J21" s="52">
        <f>95000+142357.5</f>
        <v>237357.5</v>
      </c>
      <c r="K21" s="76">
        <v>0</v>
      </c>
      <c r="L21" s="52">
        <v>0</v>
      </c>
      <c r="M21" s="52">
        <v>0</v>
      </c>
      <c r="N21" s="35"/>
      <c r="O21" s="35"/>
      <c r="P21" s="35"/>
      <c r="Q21" s="35"/>
      <c r="R21" s="35"/>
      <c r="S21" s="35"/>
      <c r="T21" s="35"/>
      <c r="U21" s="35"/>
      <c r="Y21" s="58"/>
      <c r="Z21" s="58"/>
      <c r="AA21" s="58"/>
      <c r="AB21" s="58"/>
      <c r="AC21" s="58"/>
    </row>
    <row r="22" spans="1:29" s="5" customFormat="1" ht="31.5" customHeight="1" x14ac:dyDescent="0.3">
      <c r="A22" s="3"/>
      <c r="B22" s="100"/>
      <c r="C22" s="97"/>
      <c r="D22" s="99"/>
      <c r="E22" s="99"/>
      <c r="F22" s="14" t="s">
        <v>2</v>
      </c>
      <c r="G22" s="51">
        <f t="shared" si="2"/>
        <v>93638.876919999995</v>
      </c>
      <c r="H22" s="52">
        <v>14850</v>
      </c>
      <c r="I22" s="52">
        <v>66296.376919999995</v>
      </c>
      <c r="J22" s="52">
        <f>5000+7492.5</f>
        <v>12492.5</v>
      </c>
      <c r="K22" s="76">
        <v>0</v>
      </c>
      <c r="L22" s="52">
        <v>0</v>
      </c>
      <c r="M22" s="52">
        <v>0</v>
      </c>
      <c r="N22" s="35"/>
      <c r="O22" s="35"/>
      <c r="P22" s="35"/>
      <c r="Q22" s="35"/>
      <c r="R22" s="35"/>
      <c r="S22" s="35"/>
      <c r="T22" s="35"/>
      <c r="U22" s="35"/>
    </row>
    <row r="23" spans="1:29" s="5" customFormat="1" ht="31.5" customHeight="1" x14ac:dyDescent="0.3">
      <c r="A23" s="3"/>
      <c r="B23" s="100"/>
      <c r="C23" s="97"/>
      <c r="D23" s="99"/>
      <c r="E23" s="99"/>
      <c r="F23" s="14" t="s">
        <v>3</v>
      </c>
      <c r="G23" s="51">
        <f t="shared" si="2"/>
        <v>1576.29</v>
      </c>
      <c r="H23" s="52">
        <v>0</v>
      </c>
      <c r="I23" s="52">
        <v>1326.18</v>
      </c>
      <c r="J23" s="52">
        <f>100.10011+0.00989+150</f>
        <v>250.11</v>
      </c>
      <c r="K23" s="76">
        <v>0</v>
      </c>
      <c r="L23" s="52">
        <v>0</v>
      </c>
      <c r="M23" s="52">
        <v>0</v>
      </c>
      <c r="N23" s="35"/>
      <c r="O23" s="35"/>
      <c r="P23" s="35"/>
      <c r="Q23" s="35"/>
      <c r="R23" s="35"/>
      <c r="S23" s="35"/>
      <c r="T23" s="35"/>
      <c r="U23" s="35"/>
    </row>
    <row r="24" spans="1:29" s="5" customFormat="1" ht="31.5" customHeight="1" x14ac:dyDescent="0.3">
      <c r="A24" s="3"/>
      <c r="B24" s="100"/>
      <c r="C24" s="97"/>
      <c r="D24" s="99"/>
      <c r="E24" s="99"/>
      <c r="F24" s="14" t="s">
        <v>4</v>
      </c>
      <c r="G24" s="51">
        <f t="shared" si="2"/>
        <v>0</v>
      </c>
      <c r="H24" s="52">
        <v>0</v>
      </c>
      <c r="I24" s="52">
        <v>0</v>
      </c>
      <c r="J24" s="52">
        <v>0</v>
      </c>
      <c r="K24" s="76">
        <v>0</v>
      </c>
      <c r="L24" s="52">
        <v>0</v>
      </c>
      <c r="M24" s="52">
        <v>0</v>
      </c>
      <c r="N24" s="35"/>
      <c r="O24" s="35"/>
      <c r="P24" s="35"/>
      <c r="Q24" s="35"/>
      <c r="R24" s="35"/>
      <c r="S24" s="35"/>
      <c r="T24" s="35"/>
      <c r="U24" s="35"/>
    </row>
    <row r="25" spans="1:29" s="5" customFormat="1" ht="31.5" customHeight="1" x14ac:dyDescent="0.3">
      <c r="A25" s="3"/>
      <c r="B25" s="100" t="s">
        <v>73</v>
      </c>
      <c r="C25" s="98" t="s">
        <v>40</v>
      </c>
      <c r="D25" s="103" t="s">
        <v>72</v>
      </c>
      <c r="E25" s="105"/>
      <c r="F25" s="16" t="s">
        <v>51</v>
      </c>
      <c r="G25" s="50">
        <f t="shared" ref="G25:M25" si="10">SUM(G26:G29)</f>
        <v>561857.25264999992</v>
      </c>
      <c r="H25" s="50">
        <f t="shared" si="10"/>
        <v>5620.4226500000004</v>
      </c>
      <c r="I25" s="50">
        <f t="shared" si="10"/>
        <v>90450</v>
      </c>
      <c r="J25" s="50">
        <f t="shared" si="10"/>
        <v>199999.99999999997</v>
      </c>
      <c r="K25" s="74">
        <f t="shared" ref="K25:L25" si="11">SUM(K26:K29)</f>
        <v>215736.77980000002</v>
      </c>
      <c r="L25" s="50">
        <f t="shared" si="11"/>
        <v>50050.050199999998</v>
      </c>
      <c r="M25" s="50">
        <f t="shared" si="10"/>
        <v>0</v>
      </c>
      <c r="N25" s="35"/>
      <c r="O25" s="35"/>
      <c r="P25" s="35"/>
      <c r="Q25" s="35"/>
      <c r="R25" s="35"/>
      <c r="S25" s="35"/>
      <c r="T25" s="35"/>
      <c r="U25" s="35"/>
    </row>
    <row r="26" spans="1:29" s="5" customFormat="1" ht="31.5" customHeight="1" x14ac:dyDescent="0.3">
      <c r="A26" s="3"/>
      <c r="B26" s="100"/>
      <c r="C26" s="98"/>
      <c r="D26" s="103"/>
      <c r="E26" s="105"/>
      <c r="F26" s="16" t="s">
        <v>1</v>
      </c>
      <c r="G26" s="50">
        <f>SUM(G31)</f>
        <v>527387.1</v>
      </c>
      <c r="H26" s="50">
        <f>SUM(H31)</f>
        <v>0</v>
      </c>
      <c r="I26" s="50">
        <f>SUM(I31)</f>
        <v>85832.1</v>
      </c>
      <c r="J26" s="50">
        <f>SUM(J31)</f>
        <v>189809.99999999997</v>
      </c>
      <c r="K26" s="74">
        <f t="shared" ref="K26:M29" si="12">SUM(K31)</f>
        <v>204745</v>
      </c>
      <c r="L26" s="50">
        <f t="shared" si="12"/>
        <v>47000</v>
      </c>
      <c r="M26" s="50">
        <f t="shared" si="12"/>
        <v>0</v>
      </c>
      <c r="N26" s="35"/>
      <c r="O26" s="35"/>
      <c r="P26" s="35"/>
      <c r="Q26" s="35"/>
      <c r="R26" s="35"/>
      <c r="S26" s="35"/>
      <c r="T26" s="35"/>
      <c r="U26" s="35"/>
    </row>
    <row r="27" spans="1:29" s="5" customFormat="1" ht="31.5" customHeight="1" x14ac:dyDescent="0.3">
      <c r="A27" s="3"/>
      <c r="B27" s="100"/>
      <c r="C27" s="98"/>
      <c r="D27" s="103"/>
      <c r="E27" s="105"/>
      <c r="F27" s="16" t="s">
        <v>2</v>
      </c>
      <c r="G27" s="50">
        <f t="shared" ref="G27:I29" si="13">SUM(G32)</f>
        <v>33622.894519999994</v>
      </c>
      <c r="H27" s="50">
        <f>SUM(H32)</f>
        <v>5339.4015200000003</v>
      </c>
      <c r="I27" s="50">
        <f t="shared" si="13"/>
        <v>4517.45</v>
      </c>
      <c r="J27" s="50">
        <f>SUM(J32)</f>
        <v>9989.9999999999982</v>
      </c>
      <c r="K27" s="74">
        <f t="shared" si="12"/>
        <v>10776.043</v>
      </c>
      <c r="L27" s="50">
        <f t="shared" si="12"/>
        <v>3000</v>
      </c>
      <c r="M27" s="50">
        <f t="shared" si="12"/>
        <v>0</v>
      </c>
      <c r="N27" s="35"/>
      <c r="O27" s="35"/>
      <c r="P27" s="35"/>
      <c r="Q27" s="35"/>
      <c r="R27" s="35"/>
      <c r="S27" s="35"/>
      <c r="T27" s="35"/>
      <c r="U27" s="35"/>
    </row>
    <row r="28" spans="1:29" s="5" customFormat="1" ht="31.5" customHeight="1" x14ac:dyDescent="0.3">
      <c r="A28" s="3"/>
      <c r="B28" s="100"/>
      <c r="C28" s="98"/>
      <c r="D28" s="103"/>
      <c r="E28" s="105"/>
      <c r="F28" s="16" t="s">
        <v>3</v>
      </c>
      <c r="G28" s="50">
        <f t="shared" si="13"/>
        <v>847.25813000000005</v>
      </c>
      <c r="H28" s="50">
        <f t="shared" si="13"/>
        <v>281.02113000000003</v>
      </c>
      <c r="I28" s="50">
        <f>SUM(I33)</f>
        <v>100.45</v>
      </c>
      <c r="J28" s="50">
        <f>SUM(J33)</f>
        <v>200.00000000000003</v>
      </c>
      <c r="K28" s="74">
        <f>K33</f>
        <v>215.73679999999999</v>
      </c>
      <c r="L28" s="50">
        <f t="shared" si="12"/>
        <v>50.050199999999997</v>
      </c>
      <c r="M28" s="50">
        <f t="shared" si="12"/>
        <v>0</v>
      </c>
      <c r="N28" s="35"/>
      <c r="O28" s="35"/>
      <c r="P28" s="35"/>
      <c r="Q28" s="35"/>
      <c r="R28" s="35"/>
      <c r="S28" s="35"/>
      <c r="T28" s="35"/>
      <c r="U28" s="35"/>
    </row>
    <row r="29" spans="1:29" s="5" customFormat="1" ht="31.5" customHeight="1" x14ac:dyDescent="0.3">
      <c r="A29" s="3"/>
      <c r="B29" s="100"/>
      <c r="C29" s="98"/>
      <c r="D29" s="103"/>
      <c r="E29" s="105"/>
      <c r="F29" s="16" t="s">
        <v>4</v>
      </c>
      <c r="G29" s="50">
        <f t="shared" si="13"/>
        <v>0</v>
      </c>
      <c r="H29" s="50">
        <f t="shared" si="13"/>
        <v>0</v>
      </c>
      <c r="I29" s="50">
        <f t="shared" si="13"/>
        <v>0</v>
      </c>
      <c r="J29" s="50">
        <v>0</v>
      </c>
      <c r="K29" s="74">
        <f>SUM(K34)</f>
        <v>0</v>
      </c>
      <c r="L29" s="50">
        <f t="shared" si="12"/>
        <v>0</v>
      </c>
      <c r="M29" s="50">
        <f t="shared" si="12"/>
        <v>0</v>
      </c>
      <c r="N29" s="35"/>
      <c r="O29" s="35"/>
      <c r="P29" s="35"/>
      <c r="Q29" s="35"/>
      <c r="R29" s="35"/>
      <c r="S29" s="35"/>
      <c r="T29" s="35"/>
      <c r="U29" s="35"/>
    </row>
    <row r="30" spans="1:29" s="5" customFormat="1" ht="31.5" customHeight="1" x14ac:dyDescent="0.3">
      <c r="A30" s="3"/>
      <c r="B30" s="100" t="s">
        <v>16</v>
      </c>
      <c r="C30" s="97" t="s">
        <v>62</v>
      </c>
      <c r="D30" s="99" t="s">
        <v>72</v>
      </c>
      <c r="E30" s="99" t="s">
        <v>9</v>
      </c>
      <c r="F30" s="16" t="s">
        <v>5</v>
      </c>
      <c r="G30" s="51">
        <f t="shared" ref="G30:G35" si="14">SUM(H30:M30)</f>
        <v>561857.25264999992</v>
      </c>
      <c r="H30" s="51">
        <f>SUM(H31:H34)</f>
        <v>5620.4226500000004</v>
      </c>
      <c r="I30" s="51">
        <f t="shared" ref="I30" si="15">SUM(I31:I34)</f>
        <v>90450</v>
      </c>
      <c r="J30" s="51">
        <f>SUM(J31:J34)</f>
        <v>199999.99999999997</v>
      </c>
      <c r="K30" s="75">
        <f t="shared" ref="K30" si="16">SUM(K31:K34)</f>
        <v>215736.77980000002</v>
      </c>
      <c r="L30" s="51">
        <f>SUM(L31:L34)</f>
        <v>50050.050199999998</v>
      </c>
      <c r="M30" s="51">
        <f>SUM(M31:M34)</f>
        <v>0</v>
      </c>
      <c r="N30" s="35"/>
      <c r="O30" s="35"/>
      <c r="P30" s="35"/>
      <c r="Q30" s="35"/>
      <c r="R30" s="35"/>
      <c r="S30" s="35"/>
      <c r="T30" s="35"/>
      <c r="U30" s="35"/>
    </row>
    <row r="31" spans="1:29" s="5" customFormat="1" ht="31.5" customHeight="1" x14ac:dyDescent="0.3">
      <c r="A31" s="3"/>
      <c r="B31" s="100"/>
      <c r="C31" s="97"/>
      <c r="D31" s="99"/>
      <c r="E31" s="99"/>
      <c r="F31" s="14" t="s">
        <v>1</v>
      </c>
      <c r="G31" s="51">
        <f t="shared" si="14"/>
        <v>527387.1</v>
      </c>
      <c r="H31" s="52">
        <v>0</v>
      </c>
      <c r="I31" s="52">
        <v>85832.1</v>
      </c>
      <c r="J31" s="52">
        <f>363011.63+9499.97-182701.6</f>
        <v>189809.99999999997</v>
      </c>
      <c r="K31" s="76">
        <v>204745</v>
      </c>
      <c r="L31" s="52">
        <v>47000</v>
      </c>
      <c r="M31" s="52">
        <v>0</v>
      </c>
      <c r="N31" s="35"/>
      <c r="O31" s="35"/>
      <c r="P31" s="35"/>
      <c r="Q31" s="35"/>
      <c r="R31" s="35"/>
      <c r="S31" s="35"/>
      <c r="T31" s="35"/>
      <c r="U31" s="35"/>
    </row>
    <row r="32" spans="1:29" s="5" customFormat="1" ht="31.5" customHeight="1" x14ac:dyDescent="0.3">
      <c r="A32" s="3"/>
      <c r="B32" s="100"/>
      <c r="C32" s="97"/>
      <c r="D32" s="99"/>
      <c r="E32" s="99"/>
      <c r="F32" s="14" t="s">
        <v>2</v>
      </c>
      <c r="G32" s="51">
        <f t="shared" si="14"/>
        <v>33622.894519999994</v>
      </c>
      <c r="H32" s="52">
        <v>5339.4015200000003</v>
      </c>
      <c r="I32" s="52">
        <v>4517.45</v>
      </c>
      <c r="J32" s="52">
        <f>19105.87+500.03-9615.9</f>
        <v>9989.9999999999982</v>
      </c>
      <c r="K32" s="76">
        <v>10776.043</v>
      </c>
      <c r="L32" s="52">
        <v>3000</v>
      </c>
      <c r="M32" s="52">
        <v>0</v>
      </c>
      <c r="N32" s="35"/>
      <c r="O32" s="35"/>
      <c r="P32" s="35"/>
      <c r="Q32" s="35"/>
      <c r="R32" s="35"/>
      <c r="S32" s="35"/>
      <c r="T32" s="35"/>
      <c r="U32" s="35"/>
    </row>
    <row r="33" spans="1:21" s="5" customFormat="1" ht="31.5" customHeight="1" x14ac:dyDescent="0.3">
      <c r="A33" s="3"/>
      <c r="B33" s="100"/>
      <c r="C33" s="97"/>
      <c r="D33" s="99"/>
      <c r="E33" s="99"/>
      <c r="F33" s="14" t="s">
        <v>3</v>
      </c>
      <c r="G33" s="51">
        <f t="shared" si="14"/>
        <v>847.25813000000005</v>
      </c>
      <c r="H33" s="52">
        <v>281.02113000000003</v>
      </c>
      <c r="I33" s="52">
        <v>100.45</v>
      </c>
      <c r="J33" s="52">
        <f>382.5+10.011-192.511</f>
        <v>200.00000000000003</v>
      </c>
      <c r="K33" s="76">
        <v>215.73679999999999</v>
      </c>
      <c r="L33" s="52">
        <v>50.050199999999997</v>
      </c>
      <c r="M33" s="52">
        <v>0</v>
      </c>
      <c r="N33" s="35"/>
      <c r="O33" s="35"/>
      <c r="P33" s="35"/>
      <c r="Q33" s="35"/>
      <c r="R33" s="35"/>
      <c r="S33" s="35"/>
      <c r="T33" s="35"/>
      <c r="U33" s="35"/>
    </row>
    <row r="34" spans="1:21" s="5" customFormat="1" ht="31.5" customHeight="1" x14ac:dyDescent="0.3">
      <c r="A34" s="3"/>
      <c r="B34" s="100"/>
      <c r="C34" s="97"/>
      <c r="D34" s="99"/>
      <c r="E34" s="99"/>
      <c r="F34" s="14" t="s">
        <v>4</v>
      </c>
      <c r="G34" s="51">
        <f t="shared" si="14"/>
        <v>0</v>
      </c>
      <c r="H34" s="52">
        <v>0</v>
      </c>
      <c r="I34" s="52">
        <v>0</v>
      </c>
      <c r="J34" s="52">
        <v>0</v>
      </c>
      <c r="K34" s="76">
        <v>0</v>
      </c>
      <c r="L34" s="52">
        <v>0</v>
      </c>
      <c r="M34" s="52">
        <v>0</v>
      </c>
      <c r="N34" s="35"/>
      <c r="O34" s="35"/>
      <c r="P34" s="35"/>
      <c r="Q34" s="35"/>
      <c r="R34" s="35"/>
      <c r="S34" s="35"/>
      <c r="T34" s="35"/>
      <c r="U34" s="35"/>
    </row>
    <row r="35" spans="1:21" s="5" customFormat="1" ht="31.5" customHeight="1" x14ac:dyDescent="0.3">
      <c r="A35" s="3"/>
      <c r="B35" s="100" t="s">
        <v>17</v>
      </c>
      <c r="C35" s="98" t="s">
        <v>41</v>
      </c>
      <c r="D35" s="103" t="s">
        <v>78</v>
      </c>
      <c r="E35" s="103"/>
      <c r="F35" s="16" t="s">
        <v>27</v>
      </c>
      <c r="G35" s="50">
        <f t="shared" si="14"/>
        <v>150426.26636000001</v>
      </c>
      <c r="H35" s="50">
        <f>SUM(H36:H39)</f>
        <v>21219.351419999999</v>
      </c>
      <c r="I35" s="50">
        <f t="shared" ref="I35" si="17">SUM(I36:I39)</f>
        <v>23822.63293</v>
      </c>
      <c r="J35" s="50">
        <f>SUM(J36:J39)</f>
        <v>25208.245109999996</v>
      </c>
      <c r="K35" s="74">
        <f>SUM(K36:K39)</f>
        <v>27036.899000000001</v>
      </c>
      <c r="L35" s="50">
        <f>SUM(L36:L39)</f>
        <v>26370.688900000001</v>
      </c>
      <c r="M35" s="50">
        <f>SUM(M36:M39)</f>
        <v>26768.449000000001</v>
      </c>
      <c r="N35" s="35"/>
      <c r="O35" s="35"/>
      <c r="P35" s="35"/>
      <c r="Q35" s="35"/>
      <c r="R35" s="35"/>
      <c r="S35" s="35"/>
      <c r="T35" s="35"/>
      <c r="U35" s="35"/>
    </row>
    <row r="36" spans="1:21" s="5" customFormat="1" ht="31.5" customHeight="1" x14ac:dyDescent="0.3">
      <c r="A36" s="3"/>
      <c r="B36" s="100"/>
      <c r="C36" s="98"/>
      <c r="D36" s="103"/>
      <c r="E36" s="103"/>
      <c r="F36" s="16" t="s">
        <v>1</v>
      </c>
      <c r="G36" s="50">
        <f t="shared" ref="G36:I37" si="18">SUM(G41,G46,G51,G56)</f>
        <v>0</v>
      </c>
      <c r="H36" s="50">
        <f t="shared" si="18"/>
        <v>0</v>
      </c>
      <c r="I36" s="50">
        <f t="shared" si="18"/>
        <v>0</v>
      </c>
      <c r="J36" s="50">
        <v>0</v>
      </c>
      <c r="K36" s="74">
        <f>SUM(K41,K46,K51,K56)</f>
        <v>0</v>
      </c>
      <c r="L36" s="50">
        <v>0</v>
      </c>
      <c r="M36" s="50">
        <v>0</v>
      </c>
      <c r="N36" s="35"/>
      <c r="O36" s="35"/>
      <c r="P36" s="35"/>
      <c r="Q36" s="35"/>
      <c r="R36" s="35"/>
      <c r="S36" s="35"/>
      <c r="T36" s="35"/>
      <c r="U36" s="35"/>
    </row>
    <row r="37" spans="1:21" s="5" customFormat="1" ht="31.5" customHeight="1" x14ac:dyDescent="0.3">
      <c r="A37" s="3"/>
      <c r="B37" s="100"/>
      <c r="C37" s="98"/>
      <c r="D37" s="103"/>
      <c r="E37" s="103"/>
      <c r="F37" s="16" t="s">
        <v>2</v>
      </c>
      <c r="G37" s="50">
        <f>SUM(G42,G47,G52,G57)</f>
        <v>0</v>
      </c>
      <c r="H37" s="50">
        <f t="shared" si="18"/>
        <v>0</v>
      </c>
      <c r="I37" s="50">
        <f t="shared" si="18"/>
        <v>0</v>
      </c>
      <c r="J37" s="50">
        <v>0</v>
      </c>
      <c r="K37" s="74">
        <f>SUM(K42,K47,K52,K57)</f>
        <v>0</v>
      </c>
      <c r="L37" s="50">
        <v>0</v>
      </c>
      <c r="M37" s="50">
        <v>0</v>
      </c>
      <c r="N37" s="35"/>
      <c r="O37" s="35"/>
      <c r="P37" s="35"/>
      <c r="Q37" s="35"/>
      <c r="R37" s="35"/>
      <c r="S37" s="35"/>
      <c r="T37" s="35"/>
      <c r="U37" s="35"/>
    </row>
    <row r="38" spans="1:21" s="5" customFormat="1" ht="31.5" customHeight="1" x14ac:dyDescent="0.3">
      <c r="A38" s="3"/>
      <c r="B38" s="100"/>
      <c r="C38" s="98"/>
      <c r="D38" s="103"/>
      <c r="E38" s="103"/>
      <c r="F38" s="16" t="s">
        <v>3</v>
      </c>
      <c r="G38" s="50">
        <f>SUM(G43,G48,G53,G58)</f>
        <v>150426.26636000001</v>
      </c>
      <c r="H38" s="50">
        <f>SUM(H43,H48,H53,H58)</f>
        <v>21219.351419999999</v>
      </c>
      <c r="I38" s="50">
        <f>SUM(I43,I48,I53,I58)</f>
        <v>23822.63293</v>
      </c>
      <c r="J38" s="50">
        <f>SUM(J40+J45+J50+J55)</f>
        <v>25208.245109999996</v>
      </c>
      <c r="K38" s="74">
        <f>SUM(K43,K48,K53,K58)</f>
        <v>27036.899000000001</v>
      </c>
      <c r="L38" s="50">
        <f>SUM(L43+L48+L53+L58)</f>
        <v>26370.688900000001</v>
      </c>
      <c r="M38" s="50">
        <f>SUM(M43+M48+M53+M58)</f>
        <v>26768.449000000001</v>
      </c>
      <c r="N38" s="35"/>
      <c r="O38" s="35"/>
      <c r="P38" s="35"/>
      <c r="Q38" s="35"/>
      <c r="R38" s="35"/>
      <c r="S38" s="35"/>
      <c r="T38" s="35"/>
      <c r="U38" s="35"/>
    </row>
    <row r="39" spans="1:21" s="5" customFormat="1" ht="31.5" customHeight="1" x14ac:dyDescent="0.3">
      <c r="A39" s="3"/>
      <c r="B39" s="100"/>
      <c r="C39" s="98"/>
      <c r="D39" s="103"/>
      <c r="E39" s="103"/>
      <c r="F39" s="16" t="s">
        <v>4</v>
      </c>
      <c r="G39" s="50">
        <f t="shared" ref="G39:G70" si="19">SUM(H39:M39)</f>
        <v>0</v>
      </c>
      <c r="H39" s="50">
        <f>SUM(H44,H54,H49,H59)</f>
        <v>0</v>
      </c>
      <c r="I39" s="50">
        <f>SUM(I44,I49,I54,I59)</f>
        <v>0</v>
      </c>
      <c r="J39" s="50">
        <v>0</v>
      </c>
      <c r="K39" s="74">
        <f>SUM(K44,K49,K54,K59)</f>
        <v>0</v>
      </c>
      <c r="L39" s="50">
        <v>0</v>
      </c>
      <c r="M39" s="50">
        <v>0</v>
      </c>
      <c r="N39" s="35"/>
      <c r="O39" s="35"/>
      <c r="P39" s="35"/>
      <c r="Q39" s="35"/>
      <c r="R39" s="35"/>
      <c r="S39" s="35"/>
      <c r="T39" s="35"/>
      <c r="U39" s="35"/>
    </row>
    <row r="40" spans="1:21" s="5" customFormat="1" ht="31.5" customHeight="1" x14ac:dyDescent="0.3">
      <c r="A40" s="3"/>
      <c r="B40" s="100" t="s">
        <v>18</v>
      </c>
      <c r="C40" s="97" t="s">
        <v>61</v>
      </c>
      <c r="D40" s="99" t="s">
        <v>78</v>
      </c>
      <c r="E40" s="99" t="s">
        <v>7</v>
      </c>
      <c r="F40" s="16" t="s">
        <v>5</v>
      </c>
      <c r="G40" s="51">
        <f t="shared" si="19"/>
        <v>11165.61911</v>
      </c>
      <c r="H40" s="51">
        <f>SUM(H41:H44)</f>
        <v>1444.752</v>
      </c>
      <c r="I40" s="51">
        <f t="shared" ref="I40" si="20">SUM(I41:I44)</f>
        <v>1733.7449999999999</v>
      </c>
      <c r="J40" s="51">
        <f>SUM(J42:J44)</f>
        <v>1512.19111</v>
      </c>
      <c r="K40" s="75">
        <f>SUM(K41:K44)</f>
        <v>2114.1930000000002</v>
      </c>
      <c r="L40" s="51">
        <f>SUM(L41:L44)</f>
        <v>2180.3980000000001</v>
      </c>
      <c r="M40" s="51">
        <f>SUM(M41:M44)</f>
        <v>2180.34</v>
      </c>
      <c r="N40" s="35"/>
      <c r="O40" s="35"/>
      <c r="P40" s="35"/>
      <c r="Q40" s="35"/>
      <c r="R40" s="35"/>
      <c r="S40" s="35"/>
      <c r="T40" s="35"/>
      <c r="U40" s="35"/>
    </row>
    <row r="41" spans="1:21" s="5" customFormat="1" ht="31.5" customHeight="1" x14ac:dyDescent="0.3">
      <c r="A41" s="3"/>
      <c r="B41" s="100"/>
      <c r="C41" s="98"/>
      <c r="D41" s="99"/>
      <c r="E41" s="99"/>
      <c r="F41" s="14" t="s">
        <v>1</v>
      </c>
      <c r="G41" s="51">
        <f t="shared" si="19"/>
        <v>0</v>
      </c>
      <c r="H41" s="52">
        <v>0</v>
      </c>
      <c r="I41" s="52">
        <v>0</v>
      </c>
      <c r="J41" s="52">
        <v>0</v>
      </c>
      <c r="K41" s="76">
        <v>0</v>
      </c>
      <c r="L41" s="52">
        <v>0</v>
      </c>
      <c r="M41" s="52">
        <v>0</v>
      </c>
      <c r="N41" s="35"/>
      <c r="O41" s="35"/>
      <c r="P41" s="35"/>
      <c r="Q41" s="35"/>
      <c r="R41" s="35"/>
      <c r="S41" s="35"/>
      <c r="T41" s="35"/>
      <c r="U41" s="35"/>
    </row>
    <row r="42" spans="1:21" s="5" customFormat="1" ht="31.5" customHeight="1" x14ac:dyDescent="0.3">
      <c r="A42" s="3"/>
      <c r="B42" s="100"/>
      <c r="C42" s="98"/>
      <c r="D42" s="99"/>
      <c r="E42" s="99"/>
      <c r="F42" s="14" t="s">
        <v>2</v>
      </c>
      <c r="G42" s="51">
        <f t="shared" si="19"/>
        <v>0</v>
      </c>
      <c r="H42" s="52">
        <v>0</v>
      </c>
      <c r="I42" s="52">
        <v>0</v>
      </c>
      <c r="J42" s="52">
        <v>0</v>
      </c>
      <c r="K42" s="76">
        <v>0</v>
      </c>
      <c r="L42" s="52">
        <v>0</v>
      </c>
      <c r="M42" s="52">
        <v>0</v>
      </c>
      <c r="N42" s="35"/>
      <c r="O42" s="35"/>
      <c r="P42" s="35"/>
      <c r="Q42" s="35"/>
      <c r="R42" s="35"/>
      <c r="S42" s="35"/>
      <c r="T42" s="35"/>
      <c r="U42" s="35"/>
    </row>
    <row r="43" spans="1:21" s="5" customFormat="1" ht="31.5" customHeight="1" x14ac:dyDescent="0.3">
      <c r="A43" s="3"/>
      <c r="B43" s="100"/>
      <c r="C43" s="98"/>
      <c r="D43" s="99"/>
      <c r="E43" s="99"/>
      <c r="F43" s="14" t="s">
        <v>3</v>
      </c>
      <c r="G43" s="51">
        <f t="shared" si="19"/>
        <v>11165.61911</v>
      </c>
      <c r="H43" s="52">
        <v>1444.752</v>
      </c>
      <c r="I43" s="52">
        <v>1733.7449999999999</v>
      </c>
      <c r="J43" s="52">
        <f>1833.478+106.347-427.63389</f>
        <v>1512.19111</v>
      </c>
      <c r="K43" s="76">
        <f>2002.058+112.135</f>
        <v>2114.1930000000002</v>
      </c>
      <c r="L43" s="52">
        <f>2002.126+178.272</f>
        <v>2180.3980000000001</v>
      </c>
      <c r="M43" s="52">
        <f>2002.068+178.272</f>
        <v>2180.34</v>
      </c>
      <c r="N43" s="35"/>
      <c r="O43" s="35"/>
      <c r="P43" s="35"/>
      <c r="Q43" s="35"/>
      <c r="R43" s="35"/>
      <c r="S43" s="35"/>
      <c r="T43" s="35"/>
      <c r="U43" s="35"/>
    </row>
    <row r="44" spans="1:21" s="5" customFormat="1" ht="31.5" customHeight="1" x14ac:dyDescent="0.3">
      <c r="A44" s="3"/>
      <c r="B44" s="100"/>
      <c r="C44" s="98"/>
      <c r="D44" s="99"/>
      <c r="E44" s="99"/>
      <c r="F44" s="14" t="s">
        <v>4</v>
      </c>
      <c r="G44" s="51">
        <f t="shared" si="19"/>
        <v>0</v>
      </c>
      <c r="H44" s="52">
        <v>0</v>
      </c>
      <c r="I44" s="52">
        <v>0</v>
      </c>
      <c r="J44" s="52">
        <v>0</v>
      </c>
      <c r="K44" s="76">
        <v>0</v>
      </c>
      <c r="L44" s="52">
        <v>0</v>
      </c>
      <c r="M44" s="52">
        <v>0</v>
      </c>
      <c r="N44" s="35"/>
      <c r="O44" s="35"/>
      <c r="P44" s="35"/>
      <c r="Q44" s="35"/>
      <c r="R44" s="35"/>
      <c r="S44" s="35"/>
      <c r="T44" s="35"/>
      <c r="U44" s="35"/>
    </row>
    <row r="45" spans="1:21" s="4" customFormat="1" ht="31.5" customHeight="1" x14ac:dyDescent="0.3">
      <c r="A45" s="3"/>
      <c r="B45" s="100" t="s">
        <v>31</v>
      </c>
      <c r="C45" s="97" t="s">
        <v>57</v>
      </c>
      <c r="D45" s="99" t="s">
        <v>78</v>
      </c>
      <c r="E45" s="99" t="s">
        <v>9</v>
      </c>
      <c r="F45" s="16" t="s">
        <v>5</v>
      </c>
      <c r="G45" s="51">
        <f t="shared" si="19"/>
        <v>69732.690250000014</v>
      </c>
      <c r="H45" s="51">
        <f t="shared" ref="H45:M45" si="21">SUM(H46:H49)</f>
        <v>10587.672420000001</v>
      </c>
      <c r="I45" s="51">
        <f t="shared" si="21"/>
        <v>12108.42693</v>
      </c>
      <c r="J45" s="51">
        <f t="shared" si="21"/>
        <v>11225.627999999999</v>
      </c>
      <c r="K45" s="75">
        <f t="shared" si="21"/>
        <v>12348.671</v>
      </c>
      <c r="L45" s="51">
        <f t="shared" si="21"/>
        <v>11532.2369</v>
      </c>
      <c r="M45" s="51">
        <f t="shared" si="21"/>
        <v>11930.055</v>
      </c>
      <c r="N45" s="35"/>
      <c r="O45" s="35"/>
      <c r="P45" s="35"/>
      <c r="Q45" s="35"/>
      <c r="R45" s="35"/>
      <c r="S45" s="35"/>
      <c r="T45" s="35"/>
      <c r="U45" s="35"/>
    </row>
    <row r="46" spans="1:21" s="4" customFormat="1" ht="31.5" customHeight="1" x14ac:dyDescent="0.3">
      <c r="A46" s="3"/>
      <c r="B46" s="100"/>
      <c r="C46" s="98"/>
      <c r="D46" s="99"/>
      <c r="E46" s="99"/>
      <c r="F46" s="14" t="s">
        <v>1</v>
      </c>
      <c r="G46" s="51">
        <f t="shared" si="19"/>
        <v>0</v>
      </c>
      <c r="H46" s="52">
        <v>0</v>
      </c>
      <c r="I46" s="52">
        <v>0</v>
      </c>
      <c r="J46" s="52">
        <v>0</v>
      </c>
      <c r="K46" s="76">
        <v>0</v>
      </c>
      <c r="L46" s="52">
        <v>0</v>
      </c>
      <c r="M46" s="52">
        <v>0</v>
      </c>
      <c r="N46" s="35"/>
      <c r="O46" s="35"/>
      <c r="P46" s="35"/>
      <c r="Q46" s="35"/>
      <c r="R46" s="35"/>
      <c r="S46" s="35"/>
      <c r="T46" s="35"/>
      <c r="U46" s="35"/>
    </row>
    <row r="47" spans="1:21" s="4" customFormat="1" ht="31.5" customHeight="1" x14ac:dyDescent="0.3">
      <c r="A47" s="3"/>
      <c r="B47" s="100"/>
      <c r="C47" s="98"/>
      <c r="D47" s="99"/>
      <c r="E47" s="99"/>
      <c r="F47" s="14" t="s">
        <v>2</v>
      </c>
      <c r="G47" s="51">
        <f t="shared" si="19"/>
        <v>0</v>
      </c>
      <c r="H47" s="52">
        <v>0</v>
      </c>
      <c r="I47" s="52">
        <v>0</v>
      </c>
      <c r="J47" s="52">
        <v>0</v>
      </c>
      <c r="K47" s="76">
        <v>0</v>
      </c>
      <c r="L47" s="52">
        <v>0</v>
      </c>
      <c r="M47" s="52">
        <v>0</v>
      </c>
      <c r="N47" s="35"/>
      <c r="O47" s="35"/>
      <c r="P47" s="35"/>
      <c r="Q47" s="35"/>
      <c r="R47" s="35"/>
      <c r="S47" s="35"/>
      <c r="T47" s="35"/>
      <c r="U47" s="35"/>
    </row>
    <row r="48" spans="1:21" s="4" customFormat="1" ht="31.5" customHeight="1" x14ac:dyDescent="0.3">
      <c r="A48" s="3"/>
      <c r="B48" s="100"/>
      <c r="C48" s="98"/>
      <c r="D48" s="99"/>
      <c r="E48" s="99"/>
      <c r="F48" s="14" t="s">
        <v>3</v>
      </c>
      <c r="G48" s="51">
        <f t="shared" si="19"/>
        <v>69732.690250000014</v>
      </c>
      <c r="H48" s="52">
        <v>10587.672420000001</v>
      </c>
      <c r="I48" s="67">
        <v>12108.42693</v>
      </c>
      <c r="J48" s="52">
        <f>14711.984-2578.235-778.627-35-70-35-100-10+120.506</f>
        <v>11225.627999999999</v>
      </c>
      <c r="K48" s="76">
        <f>12648.671-300</f>
        <v>12348.671</v>
      </c>
      <c r="L48" s="52">
        <f>11542.886-0.00015-10.64895</f>
        <v>11532.2369</v>
      </c>
      <c r="M48" s="52">
        <v>11930.055</v>
      </c>
      <c r="N48" s="35"/>
      <c r="O48" s="35"/>
      <c r="P48" s="35"/>
      <c r="Q48" s="35"/>
      <c r="R48" s="35"/>
      <c r="S48" s="35"/>
      <c r="T48" s="35"/>
      <c r="U48" s="35"/>
    </row>
    <row r="49" spans="1:21" s="4" customFormat="1" ht="31.5" customHeight="1" x14ac:dyDescent="0.3">
      <c r="A49" s="3"/>
      <c r="B49" s="100"/>
      <c r="C49" s="98"/>
      <c r="D49" s="99"/>
      <c r="E49" s="99"/>
      <c r="F49" s="14" t="s">
        <v>4</v>
      </c>
      <c r="G49" s="51">
        <f t="shared" si="19"/>
        <v>0</v>
      </c>
      <c r="H49" s="52">
        <v>0</v>
      </c>
      <c r="I49" s="52">
        <v>0</v>
      </c>
      <c r="J49" s="52">
        <v>0</v>
      </c>
      <c r="K49" s="76">
        <v>0</v>
      </c>
      <c r="L49" s="52">
        <v>0</v>
      </c>
      <c r="M49" s="52">
        <v>0</v>
      </c>
      <c r="N49" s="35"/>
      <c r="O49" s="35"/>
      <c r="P49" s="35"/>
      <c r="Q49" s="35"/>
      <c r="R49" s="35"/>
      <c r="S49" s="35"/>
      <c r="T49" s="35"/>
      <c r="U49" s="35"/>
    </row>
    <row r="50" spans="1:21" s="5" customFormat="1" ht="31.5" customHeight="1" x14ac:dyDescent="0.3">
      <c r="A50" s="3"/>
      <c r="B50" s="100" t="s">
        <v>19</v>
      </c>
      <c r="C50" s="97" t="s">
        <v>22</v>
      </c>
      <c r="D50" s="99" t="s">
        <v>78</v>
      </c>
      <c r="E50" s="99" t="s">
        <v>8</v>
      </c>
      <c r="F50" s="16" t="s">
        <v>5</v>
      </c>
      <c r="G50" s="51">
        <f t="shared" si="19"/>
        <v>15411.143</v>
      </c>
      <c r="H50" s="51">
        <f>SUM(H51:H54)</f>
        <v>2121.8359999999998</v>
      </c>
      <c r="I50" s="51">
        <f>SUM(I51:I54)</f>
        <v>2218.4349999999999</v>
      </c>
      <c r="J50" s="51">
        <f>SUM(J53)</f>
        <v>2883.9560000000001</v>
      </c>
      <c r="K50" s="75">
        <f>SUM(K51:K54)</f>
        <v>2735.431</v>
      </c>
      <c r="L50" s="51">
        <f>SUM(L51:L54)</f>
        <v>2772.26</v>
      </c>
      <c r="M50" s="51">
        <f>SUM(M51:M54)</f>
        <v>2679.2250000000004</v>
      </c>
      <c r="N50" s="35"/>
      <c r="O50" s="35"/>
      <c r="P50" s="35"/>
      <c r="Q50" s="35"/>
      <c r="R50" s="35"/>
      <c r="S50" s="35"/>
      <c r="T50" s="35"/>
      <c r="U50" s="35"/>
    </row>
    <row r="51" spans="1:21" s="5" customFormat="1" ht="31.5" customHeight="1" x14ac:dyDescent="0.3">
      <c r="A51" s="3"/>
      <c r="B51" s="100"/>
      <c r="C51" s="98"/>
      <c r="D51" s="99"/>
      <c r="E51" s="99"/>
      <c r="F51" s="14" t="s">
        <v>1</v>
      </c>
      <c r="G51" s="51">
        <f t="shared" si="19"/>
        <v>0</v>
      </c>
      <c r="H51" s="52">
        <v>0</v>
      </c>
      <c r="I51" s="52">
        <v>0</v>
      </c>
      <c r="J51" s="52">
        <v>0</v>
      </c>
      <c r="K51" s="76">
        <v>0</v>
      </c>
      <c r="L51" s="52">
        <v>0</v>
      </c>
      <c r="M51" s="52">
        <v>0</v>
      </c>
      <c r="N51" s="35"/>
      <c r="O51" s="35"/>
      <c r="P51" s="35"/>
      <c r="Q51" s="35"/>
      <c r="R51" s="35"/>
      <c r="S51" s="35"/>
      <c r="T51" s="35"/>
      <c r="U51" s="35"/>
    </row>
    <row r="52" spans="1:21" s="5" customFormat="1" ht="31.5" customHeight="1" x14ac:dyDescent="0.3">
      <c r="A52" s="3"/>
      <c r="B52" s="100"/>
      <c r="C52" s="98"/>
      <c r="D52" s="99"/>
      <c r="E52" s="99"/>
      <c r="F52" s="14" t="s">
        <v>2</v>
      </c>
      <c r="G52" s="51">
        <f t="shared" si="19"/>
        <v>0</v>
      </c>
      <c r="H52" s="52">
        <v>0</v>
      </c>
      <c r="I52" s="52">
        <v>0</v>
      </c>
      <c r="J52" s="52">
        <v>0</v>
      </c>
      <c r="K52" s="76">
        <v>0</v>
      </c>
      <c r="L52" s="60">
        <v>0</v>
      </c>
      <c r="M52" s="60">
        <v>0</v>
      </c>
      <c r="N52" s="35"/>
      <c r="O52" s="35"/>
      <c r="P52" s="35"/>
      <c r="Q52" s="35"/>
      <c r="R52" s="35"/>
      <c r="S52" s="35"/>
      <c r="T52" s="35"/>
      <c r="U52" s="35"/>
    </row>
    <row r="53" spans="1:21" s="5" customFormat="1" ht="31.5" customHeight="1" x14ac:dyDescent="0.3">
      <c r="A53" s="3"/>
      <c r="B53" s="100"/>
      <c r="C53" s="98"/>
      <c r="D53" s="99"/>
      <c r="E53" s="99"/>
      <c r="F53" s="14" t="s">
        <v>3</v>
      </c>
      <c r="G53" s="51">
        <f t="shared" si="19"/>
        <v>15411.143</v>
      </c>
      <c r="H53" s="52">
        <v>2121.8359999999998</v>
      </c>
      <c r="I53" s="52">
        <v>2218.4349999999999</v>
      </c>
      <c r="J53" s="52">
        <v>2883.9560000000001</v>
      </c>
      <c r="K53" s="76">
        <f>2592.976+142.455</f>
        <v>2735.431</v>
      </c>
      <c r="L53" s="65">
        <f>2545.786+226.474</f>
        <v>2772.26</v>
      </c>
      <c r="M53" s="65">
        <f>2452.751+226.474</f>
        <v>2679.2250000000004</v>
      </c>
      <c r="N53" s="35"/>
      <c r="O53" s="35"/>
      <c r="P53" s="35"/>
      <c r="Q53" s="35"/>
      <c r="R53" s="35"/>
      <c r="S53" s="35"/>
      <c r="T53" s="35"/>
      <c r="U53" s="35"/>
    </row>
    <row r="54" spans="1:21" s="5" customFormat="1" ht="31.5" customHeight="1" x14ac:dyDescent="0.3">
      <c r="A54" s="3"/>
      <c r="B54" s="100"/>
      <c r="C54" s="98"/>
      <c r="D54" s="99"/>
      <c r="E54" s="99"/>
      <c r="F54" s="14" t="s">
        <v>4</v>
      </c>
      <c r="G54" s="51">
        <f t="shared" si="19"/>
        <v>0</v>
      </c>
      <c r="H54" s="52">
        <v>0</v>
      </c>
      <c r="I54" s="52">
        <v>0</v>
      </c>
      <c r="J54" s="52">
        <v>0</v>
      </c>
      <c r="K54" s="76">
        <v>0</v>
      </c>
      <c r="L54" s="60">
        <v>0</v>
      </c>
      <c r="M54" s="60">
        <v>0</v>
      </c>
      <c r="N54" s="35"/>
      <c r="O54" s="35"/>
      <c r="P54" s="35"/>
      <c r="Q54" s="35"/>
      <c r="R54" s="35"/>
      <c r="S54" s="35"/>
      <c r="T54" s="35"/>
      <c r="U54" s="35"/>
    </row>
    <row r="55" spans="1:21" s="5" customFormat="1" ht="31.5" customHeight="1" x14ac:dyDescent="0.3">
      <c r="A55" s="3"/>
      <c r="B55" s="100" t="s">
        <v>20</v>
      </c>
      <c r="C55" s="97" t="s">
        <v>23</v>
      </c>
      <c r="D55" s="99" t="s">
        <v>78</v>
      </c>
      <c r="E55" s="99" t="s">
        <v>28</v>
      </c>
      <c r="F55" s="16" t="s">
        <v>5</v>
      </c>
      <c r="G55" s="51">
        <f t="shared" si="19"/>
        <v>54116.813999999998</v>
      </c>
      <c r="H55" s="51">
        <f>SUM(H56:H59)</f>
        <v>7065.0910000000003</v>
      </c>
      <c r="I55" s="51">
        <f>SUM(I56:I59)</f>
        <v>7762.0259999999998</v>
      </c>
      <c r="J55" s="51">
        <f>SUM(J58)</f>
        <v>9586.4699999999993</v>
      </c>
      <c r="K55" s="75">
        <f>SUM(K56:K59)</f>
        <v>9838.6039999999994</v>
      </c>
      <c r="L55" s="61">
        <f>SUM(L56:L59)</f>
        <v>9885.7939999999999</v>
      </c>
      <c r="M55" s="61">
        <f>SUM(M56:M59)</f>
        <v>9978.8289999999997</v>
      </c>
      <c r="N55" s="35"/>
      <c r="O55" s="35"/>
      <c r="P55" s="35"/>
      <c r="Q55" s="35"/>
      <c r="R55" s="35"/>
      <c r="S55" s="35"/>
      <c r="T55" s="35"/>
      <c r="U55" s="35"/>
    </row>
    <row r="56" spans="1:21" s="5" customFormat="1" ht="31.5" customHeight="1" x14ac:dyDescent="0.3">
      <c r="A56" s="3"/>
      <c r="B56" s="100"/>
      <c r="C56" s="98"/>
      <c r="D56" s="99"/>
      <c r="E56" s="99"/>
      <c r="F56" s="14" t="s">
        <v>1</v>
      </c>
      <c r="G56" s="51">
        <f t="shared" si="19"/>
        <v>0</v>
      </c>
      <c r="H56" s="52">
        <v>0</v>
      </c>
      <c r="I56" s="52">
        <v>0</v>
      </c>
      <c r="J56" s="52">
        <v>0</v>
      </c>
      <c r="K56" s="76">
        <v>0</v>
      </c>
      <c r="L56" s="62">
        <v>0</v>
      </c>
      <c r="M56" s="62">
        <v>0</v>
      </c>
      <c r="N56" s="35"/>
      <c r="O56" s="35"/>
      <c r="P56" s="35"/>
      <c r="Q56" s="35"/>
      <c r="R56" s="35"/>
      <c r="S56" s="35"/>
      <c r="T56" s="35"/>
      <c r="U56" s="35"/>
    </row>
    <row r="57" spans="1:21" s="5" customFormat="1" ht="31.5" customHeight="1" x14ac:dyDescent="0.3">
      <c r="A57" s="3"/>
      <c r="B57" s="100"/>
      <c r="C57" s="98"/>
      <c r="D57" s="99"/>
      <c r="E57" s="99"/>
      <c r="F57" s="14" t="s">
        <v>2</v>
      </c>
      <c r="G57" s="51">
        <f t="shared" si="19"/>
        <v>0</v>
      </c>
      <c r="H57" s="52">
        <v>0</v>
      </c>
      <c r="I57" s="52">
        <v>0</v>
      </c>
      <c r="J57" s="52">
        <v>0</v>
      </c>
      <c r="K57" s="76">
        <v>0</v>
      </c>
      <c r="L57" s="62">
        <v>0</v>
      </c>
      <c r="M57" s="62">
        <v>0</v>
      </c>
      <c r="N57" s="35"/>
      <c r="O57" s="35"/>
      <c r="P57" s="35"/>
      <c r="Q57" s="35"/>
      <c r="R57" s="35"/>
      <c r="S57" s="35"/>
      <c r="T57" s="35"/>
      <c r="U57" s="35"/>
    </row>
    <row r="58" spans="1:21" s="5" customFormat="1" ht="31.5" customHeight="1" x14ac:dyDescent="0.3">
      <c r="A58" s="3"/>
      <c r="B58" s="100"/>
      <c r="C58" s="98"/>
      <c r="D58" s="99"/>
      <c r="E58" s="99"/>
      <c r="F58" s="14" t="s">
        <v>3</v>
      </c>
      <c r="G58" s="51">
        <f t="shared" si="19"/>
        <v>54116.813999999998</v>
      </c>
      <c r="H58" s="52">
        <v>7065.0910000000003</v>
      </c>
      <c r="I58" s="52">
        <v>7762.0259999999998</v>
      </c>
      <c r="J58" s="52">
        <v>9586.4699999999993</v>
      </c>
      <c r="K58" s="76">
        <v>9838.6039999999994</v>
      </c>
      <c r="L58" s="62">
        <v>9885.7939999999999</v>
      </c>
      <c r="M58" s="62">
        <v>9978.8289999999997</v>
      </c>
      <c r="N58" s="35"/>
      <c r="O58" s="35"/>
      <c r="P58" s="35"/>
      <c r="Q58" s="35"/>
      <c r="R58" s="35"/>
      <c r="S58" s="35"/>
      <c r="T58" s="35"/>
      <c r="U58" s="35"/>
    </row>
    <row r="59" spans="1:21" s="5" customFormat="1" ht="31.5" customHeight="1" x14ac:dyDescent="0.3">
      <c r="A59" s="3"/>
      <c r="B59" s="100"/>
      <c r="C59" s="98"/>
      <c r="D59" s="99"/>
      <c r="E59" s="99"/>
      <c r="F59" s="14" t="s">
        <v>4</v>
      </c>
      <c r="G59" s="51">
        <f t="shared" si="19"/>
        <v>0</v>
      </c>
      <c r="H59" s="52">
        <v>0</v>
      </c>
      <c r="I59" s="52">
        <v>0</v>
      </c>
      <c r="J59" s="52">
        <v>0</v>
      </c>
      <c r="K59" s="76">
        <v>0</v>
      </c>
      <c r="L59" s="62">
        <v>0</v>
      </c>
      <c r="M59" s="62">
        <v>0</v>
      </c>
      <c r="N59" s="35"/>
      <c r="O59" s="35"/>
      <c r="P59" s="35"/>
      <c r="Q59" s="35"/>
      <c r="R59" s="35"/>
      <c r="S59" s="35"/>
      <c r="T59" s="35"/>
      <c r="U59" s="35"/>
    </row>
    <row r="60" spans="1:21" s="5" customFormat="1" ht="31.5" customHeight="1" x14ac:dyDescent="0.3">
      <c r="A60" s="3"/>
      <c r="B60" s="100" t="s">
        <v>32</v>
      </c>
      <c r="C60" s="98" t="s">
        <v>47</v>
      </c>
      <c r="D60" s="103" t="s">
        <v>42</v>
      </c>
      <c r="E60" s="103"/>
      <c r="F60" s="16" t="s">
        <v>26</v>
      </c>
      <c r="G60" s="53">
        <f t="shared" si="19"/>
        <v>89195.117200000008</v>
      </c>
      <c r="H60" s="53">
        <f>SUM(H61:H64)</f>
        <v>64147</v>
      </c>
      <c r="I60" s="53">
        <f>SUM(I61:I64)</f>
        <v>25048.117200000001</v>
      </c>
      <c r="J60" s="69">
        <v>0</v>
      </c>
      <c r="K60" s="77">
        <v>0</v>
      </c>
      <c r="L60" s="63">
        <v>0</v>
      </c>
      <c r="M60" s="63">
        <v>0</v>
      </c>
      <c r="N60" s="35"/>
      <c r="O60" s="35"/>
      <c r="P60" s="35"/>
      <c r="Q60" s="35"/>
      <c r="R60" s="35"/>
      <c r="S60" s="35"/>
      <c r="T60" s="35"/>
      <c r="U60" s="35"/>
    </row>
    <row r="61" spans="1:21" s="5" customFormat="1" ht="31.5" customHeight="1" x14ac:dyDescent="0.3">
      <c r="A61" s="3"/>
      <c r="B61" s="100"/>
      <c r="C61" s="98"/>
      <c r="D61" s="103"/>
      <c r="E61" s="103"/>
      <c r="F61" s="16" t="s">
        <v>1</v>
      </c>
      <c r="G61" s="53">
        <f t="shared" si="19"/>
        <v>84734.711340000009</v>
      </c>
      <c r="H61" s="50">
        <f t="shared" ref="H61:I63" si="22">SUM(H66)</f>
        <v>60939</v>
      </c>
      <c r="I61" s="50">
        <f t="shared" si="22"/>
        <v>23795.711340000002</v>
      </c>
      <c r="J61" s="50">
        <v>0</v>
      </c>
      <c r="K61" s="74">
        <v>0</v>
      </c>
      <c r="L61" s="64">
        <v>0</v>
      </c>
      <c r="M61" s="64">
        <v>0</v>
      </c>
      <c r="N61" s="35"/>
      <c r="O61" s="35"/>
      <c r="P61" s="35"/>
      <c r="Q61" s="35"/>
      <c r="R61" s="35"/>
      <c r="S61" s="35"/>
      <c r="T61" s="35"/>
      <c r="U61" s="35"/>
    </row>
    <row r="62" spans="1:21" s="5" customFormat="1" ht="31.5" customHeight="1" x14ac:dyDescent="0.3">
      <c r="A62" s="3"/>
      <c r="B62" s="100"/>
      <c r="C62" s="98"/>
      <c r="D62" s="103"/>
      <c r="E62" s="103"/>
      <c r="F62" s="16" t="s">
        <v>2</v>
      </c>
      <c r="G62" s="53">
        <f t="shared" si="19"/>
        <v>4460.4058599999998</v>
      </c>
      <c r="H62" s="50">
        <f t="shared" si="22"/>
        <v>3208</v>
      </c>
      <c r="I62" s="50">
        <f t="shared" si="22"/>
        <v>1252.4058600000001</v>
      </c>
      <c r="J62" s="50">
        <v>0</v>
      </c>
      <c r="K62" s="74">
        <v>0</v>
      </c>
      <c r="L62" s="64">
        <v>0</v>
      </c>
      <c r="M62" s="64">
        <v>0</v>
      </c>
      <c r="N62" s="35"/>
      <c r="O62" s="35"/>
      <c r="P62" s="35"/>
      <c r="Q62" s="35"/>
      <c r="R62" s="35"/>
      <c r="S62" s="35"/>
      <c r="T62" s="35"/>
      <c r="U62" s="35"/>
    </row>
    <row r="63" spans="1:21" s="5" customFormat="1" ht="31.5" customHeight="1" x14ac:dyDescent="0.3">
      <c r="A63" s="3"/>
      <c r="B63" s="100"/>
      <c r="C63" s="98"/>
      <c r="D63" s="103"/>
      <c r="E63" s="103"/>
      <c r="F63" s="16" t="s">
        <v>3</v>
      </c>
      <c r="G63" s="53">
        <f t="shared" si="19"/>
        <v>0</v>
      </c>
      <c r="H63" s="50">
        <f t="shared" si="22"/>
        <v>0</v>
      </c>
      <c r="I63" s="50">
        <f t="shared" si="22"/>
        <v>0</v>
      </c>
      <c r="J63" s="50">
        <v>0</v>
      </c>
      <c r="K63" s="74">
        <v>0</v>
      </c>
      <c r="L63" s="64">
        <v>0</v>
      </c>
      <c r="M63" s="64">
        <v>0</v>
      </c>
      <c r="N63" s="35"/>
      <c r="O63" s="35"/>
      <c r="P63" s="35"/>
      <c r="Q63" s="35"/>
      <c r="R63" s="35"/>
      <c r="S63" s="35"/>
      <c r="T63" s="35"/>
      <c r="U63" s="35"/>
    </row>
    <row r="64" spans="1:21" s="5" customFormat="1" ht="31.5" customHeight="1" x14ac:dyDescent="0.3">
      <c r="A64" s="3"/>
      <c r="B64" s="100"/>
      <c r="C64" s="98"/>
      <c r="D64" s="103"/>
      <c r="E64" s="103"/>
      <c r="F64" s="16" t="s">
        <v>4</v>
      </c>
      <c r="G64" s="53">
        <f t="shared" si="19"/>
        <v>0</v>
      </c>
      <c r="H64" s="50">
        <f>SUM(H69)</f>
        <v>0</v>
      </c>
      <c r="I64" s="50">
        <v>0</v>
      </c>
      <c r="J64" s="50">
        <v>0</v>
      </c>
      <c r="K64" s="74">
        <v>0</v>
      </c>
      <c r="L64" s="64">
        <v>0</v>
      </c>
      <c r="M64" s="64">
        <v>0</v>
      </c>
      <c r="N64" s="35"/>
      <c r="O64" s="35"/>
      <c r="P64" s="35"/>
      <c r="Q64" s="35"/>
      <c r="R64" s="35"/>
      <c r="S64" s="35"/>
      <c r="T64" s="35"/>
      <c r="U64" s="35"/>
    </row>
    <row r="65" spans="1:21" s="5" customFormat="1" ht="31.5" customHeight="1" x14ac:dyDescent="0.3">
      <c r="A65" s="3"/>
      <c r="B65" s="100" t="s">
        <v>21</v>
      </c>
      <c r="C65" s="97" t="s">
        <v>68</v>
      </c>
      <c r="D65" s="101" t="s">
        <v>69</v>
      </c>
      <c r="E65" s="99" t="s">
        <v>56</v>
      </c>
      <c r="F65" s="16" t="s">
        <v>5</v>
      </c>
      <c r="G65" s="51">
        <f t="shared" si="19"/>
        <v>89195.117200000008</v>
      </c>
      <c r="H65" s="51">
        <f>SUM(H66:H69)</f>
        <v>64147</v>
      </c>
      <c r="I65" s="51">
        <f>SUM(I66:I69)</f>
        <v>25048.117200000001</v>
      </c>
      <c r="J65" s="51">
        <v>0</v>
      </c>
      <c r="K65" s="75">
        <v>0</v>
      </c>
      <c r="L65" s="61">
        <v>0</v>
      </c>
      <c r="M65" s="61">
        <v>0</v>
      </c>
      <c r="N65" s="35"/>
      <c r="O65" s="35"/>
      <c r="P65" s="35"/>
      <c r="Q65" s="35"/>
      <c r="R65" s="35"/>
      <c r="S65" s="35"/>
      <c r="T65" s="35"/>
      <c r="U65" s="35"/>
    </row>
    <row r="66" spans="1:21" s="5" customFormat="1" ht="31.5" customHeight="1" x14ac:dyDescent="0.3">
      <c r="A66" s="3"/>
      <c r="B66" s="100"/>
      <c r="C66" s="97"/>
      <c r="D66" s="101"/>
      <c r="E66" s="99"/>
      <c r="F66" s="14" t="s">
        <v>1</v>
      </c>
      <c r="G66" s="51">
        <f t="shared" si="19"/>
        <v>84734.711340000009</v>
      </c>
      <c r="H66" s="52">
        <v>60939</v>
      </c>
      <c r="I66" s="52">
        <v>23795.711340000002</v>
      </c>
      <c r="J66" s="52">
        <v>0</v>
      </c>
      <c r="K66" s="76">
        <v>0</v>
      </c>
      <c r="L66" s="62">
        <v>0</v>
      </c>
      <c r="M66" s="62">
        <v>0</v>
      </c>
      <c r="N66" s="35"/>
      <c r="O66" s="35"/>
      <c r="P66" s="35"/>
      <c r="Q66" s="35"/>
      <c r="R66" s="35"/>
      <c r="S66" s="35"/>
      <c r="T66" s="35"/>
      <c r="U66" s="35"/>
    </row>
    <row r="67" spans="1:21" s="5" customFormat="1" ht="31.5" customHeight="1" x14ac:dyDescent="0.3">
      <c r="A67" s="3"/>
      <c r="B67" s="100"/>
      <c r="C67" s="97"/>
      <c r="D67" s="101"/>
      <c r="E67" s="99"/>
      <c r="F67" s="14" t="s">
        <v>2</v>
      </c>
      <c r="G67" s="51">
        <f t="shared" si="19"/>
        <v>4460.4058599999998</v>
      </c>
      <c r="H67" s="52">
        <v>3208</v>
      </c>
      <c r="I67" s="52">
        <v>1252.4058600000001</v>
      </c>
      <c r="J67" s="52">
        <v>0</v>
      </c>
      <c r="K67" s="76">
        <v>0</v>
      </c>
      <c r="L67" s="62">
        <v>0</v>
      </c>
      <c r="M67" s="62">
        <v>0</v>
      </c>
      <c r="N67" s="35"/>
      <c r="O67" s="35"/>
      <c r="P67" s="35"/>
      <c r="Q67" s="35"/>
      <c r="R67" s="35"/>
      <c r="S67" s="35"/>
      <c r="T67" s="35"/>
      <c r="U67" s="35"/>
    </row>
    <row r="68" spans="1:21" s="5" customFormat="1" ht="31.5" customHeight="1" x14ac:dyDescent="0.3">
      <c r="A68" s="3"/>
      <c r="B68" s="100"/>
      <c r="C68" s="97"/>
      <c r="D68" s="101"/>
      <c r="E68" s="99"/>
      <c r="F68" s="14" t="s">
        <v>3</v>
      </c>
      <c r="G68" s="51">
        <f t="shared" si="19"/>
        <v>0</v>
      </c>
      <c r="H68" s="52">
        <v>0</v>
      </c>
      <c r="I68" s="52">
        <v>0</v>
      </c>
      <c r="J68" s="52">
        <v>0</v>
      </c>
      <c r="K68" s="76">
        <v>0</v>
      </c>
      <c r="L68" s="62">
        <v>0</v>
      </c>
      <c r="M68" s="62">
        <v>0</v>
      </c>
      <c r="N68" s="35"/>
      <c r="O68" s="35"/>
      <c r="P68" s="35"/>
      <c r="Q68" s="35"/>
      <c r="R68" s="35"/>
      <c r="S68" s="35"/>
      <c r="T68" s="35"/>
      <c r="U68" s="35"/>
    </row>
    <row r="69" spans="1:21" s="5" customFormat="1" ht="31.5" customHeight="1" x14ac:dyDescent="0.3">
      <c r="A69" s="3"/>
      <c r="B69" s="100"/>
      <c r="C69" s="97"/>
      <c r="D69" s="101"/>
      <c r="E69" s="99"/>
      <c r="F69" s="14" t="s">
        <v>4</v>
      </c>
      <c r="G69" s="51">
        <f t="shared" si="19"/>
        <v>0</v>
      </c>
      <c r="H69" s="52">
        <v>0</v>
      </c>
      <c r="I69" s="52">
        <f>SUM(I64)</f>
        <v>0</v>
      </c>
      <c r="J69" s="52">
        <v>0</v>
      </c>
      <c r="K69" s="76">
        <v>0</v>
      </c>
      <c r="L69" s="62">
        <v>0</v>
      </c>
      <c r="M69" s="62">
        <v>0</v>
      </c>
      <c r="N69" s="35"/>
      <c r="O69" s="35"/>
      <c r="P69" s="35"/>
      <c r="Q69" s="35"/>
      <c r="R69" s="35"/>
      <c r="S69" s="35"/>
      <c r="T69" s="35"/>
      <c r="U69" s="35"/>
    </row>
    <row r="70" spans="1:21" s="5" customFormat="1" ht="31.5" customHeight="1" x14ac:dyDescent="0.3">
      <c r="A70" s="3"/>
      <c r="B70" s="100" t="s">
        <v>52</v>
      </c>
      <c r="C70" s="98" t="s">
        <v>55</v>
      </c>
      <c r="D70" s="102" t="s">
        <v>78</v>
      </c>
      <c r="E70" s="99"/>
      <c r="F70" s="16" t="s">
        <v>60</v>
      </c>
      <c r="G70" s="51">
        <f t="shared" si="19"/>
        <v>2108</v>
      </c>
      <c r="H70" s="51">
        <f t="shared" ref="H70:M70" si="23">SUM(H71:H74)</f>
        <v>820</v>
      </c>
      <c r="I70" s="51">
        <f t="shared" si="23"/>
        <v>595</v>
      </c>
      <c r="J70" s="51">
        <f t="shared" si="23"/>
        <v>693</v>
      </c>
      <c r="K70" s="75">
        <f t="shared" si="23"/>
        <v>0</v>
      </c>
      <c r="L70" s="61">
        <f t="shared" si="23"/>
        <v>0</v>
      </c>
      <c r="M70" s="61">
        <f t="shared" si="23"/>
        <v>0</v>
      </c>
      <c r="N70" s="35"/>
      <c r="O70" s="35"/>
      <c r="P70" s="35"/>
      <c r="Q70" s="35"/>
      <c r="R70" s="35"/>
      <c r="S70" s="35"/>
      <c r="T70" s="35"/>
      <c r="U70" s="35"/>
    </row>
    <row r="71" spans="1:21" s="5" customFormat="1" ht="31.5" customHeight="1" x14ac:dyDescent="0.3">
      <c r="A71" s="3"/>
      <c r="B71" s="100"/>
      <c r="C71" s="97"/>
      <c r="D71" s="102"/>
      <c r="E71" s="99"/>
      <c r="F71" s="16" t="s">
        <v>1</v>
      </c>
      <c r="G71" s="51">
        <f t="shared" ref="G71:G89" si="24">SUM(H71:M71)</f>
        <v>0</v>
      </c>
      <c r="H71" s="51">
        <v>0</v>
      </c>
      <c r="I71" s="51">
        <v>0</v>
      </c>
      <c r="J71" s="51">
        <v>0</v>
      </c>
      <c r="K71" s="75">
        <v>0</v>
      </c>
      <c r="L71" s="61">
        <v>0</v>
      </c>
      <c r="M71" s="61">
        <v>0</v>
      </c>
      <c r="N71" s="35"/>
      <c r="O71" s="35"/>
      <c r="P71" s="35"/>
      <c r="Q71" s="35"/>
      <c r="R71" s="35"/>
      <c r="S71" s="35"/>
      <c r="T71" s="35"/>
      <c r="U71" s="35"/>
    </row>
    <row r="72" spans="1:21" s="5" customFormat="1" ht="31.5" customHeight="1" x14ac:dyDescent="0.3">
      <c r="A72" s="3"/>
      <c r="B72" s="100"/>
      <c r="C72" s="97"/>
      <c r="D72" s="102"/>
      <c r="E72" s="99"/>
      <c r="F72" s="16" t="s">
        <v>2</v>
      </c>
      <c r="G72" s="51">
        <f t="shared" si="24"/>
        <v>0</v>
      </c>
      <c r="H72" s="51">
        <v>0</v>
      </c>
      <c r="I72" s="51">
        <v>0</v>
      </c>
      <c r="J72" s="51">
        <v>0</v>
      </c>
      <c r="K72" s="75">
        <v>0</v>
      </c>
      <c r="L72" s="61">
        <v>0</v>
      </c>
      <c r="M72" s="61">
        <v>0</v>
      </c>
      <c r="N72" s="35"/>
      <c r="O72" s="35"/>
      <c r="P72" s="35"/>
      <c r="Q72" s="35"/>
      <c r="R72" s="35"/>
      <c r="S72" s="35"/>
      <c r="T72" s="35"/>
      <c r="U72" s="35"/>
    </row>
    <row r="73" spans="1:21" s="5" customFormat="1" ht="31.5" customHeight="1" x14ac:dyDescent="0.3">
      <c r="A73" s="3"/>
      <c r="B73" s="100"/>
      <c r="C73" s="97"/>
      <c r="D73" s="102"/>
      <c r="E73" s="99"/>
      <c r="F73" s="16" t="s">
        <v>3</v>
      </c>
      <c r="G73" s="51">
        <f t="shared" si="24"/>
        <v>2108</v>
      </c>
      <c r="H73" s="51">
        <f t="shared" ref="H73:M73" si="25">SUM(H78)</f>
        <v>820</v>
      </c>
      <c r="I73" s="51">
        <f t="shared" si="25"/>
        <v>595</v>
      </c>
      <c r="J73" s="51">
        <f t="shared" si="25"/>
        <v>693</v>
      </c>
      <c r="K73" s="75">
        <f t="shared" si="25"/>
        <v>0</v>
      </c>
      <c r="L73" s="61">
        <f t="shared" si="25"/>
        <v>0</v>
      </c>
      <c r="M73" s="61">
        <f t="shared" si="25"/>
        <v>0</v>
      </c>
      <c r="N73" s="35"/>
      <c r="O73" s="35"/>
      <c r="P73" s="35"/>
      <c r="Q73" s="35"/>
      <c r="R73" s="35"/>
      <c r="S73" s="35"/>
      <c r="T73" s="35"/>
      <c r="U73" s="35"/>
    </row>
    <row r="74" spans="1:21" s="5" customFormat="1" ht="31.5" customHeight="1" x14ac:dyDescent="0.3">
      <c r="A74" s="3"/>
      <c r="B74" s="100"/>
      <c r="C74" s="97"/>
      <c r="D74" s="102"/>
      <c r="E74" s="99"/>
      <c r="F74" s="16" t="s">
        <v>4</v>
      </c>
      <c r="G74" s="51">
        <f t="shared" si="24"/>
        <v>0</v>
      </c>
      <c r="H74" s="51">
        <v>0</v>
      </c>
      <c r="I74" s="51">
        <v>0</v>
      </c>
      <c r="J74" s="51">
        <v>0</v>
      </c>
      <c r="K74" s="75">
        <v>0</v>
      </c>
      <c r="L74" s="61">
        <v>0</v>
      </c>
      <c r="M74" s="61">
        <v>0</v>
      </c>
      <c r="N74" s="35"/>
      <c r="O74" s="35"/>
      <c r="P74" s="35"/>
      <c r="Q74" s="35"/>
      <c r="R74" s="35"/>
      <c r="S74" s="35"/>
      <c r="T74" s="35"/>
      <c r="U74" s="35"/>
    </row>
    <row r="75" spans="1:21" s="5" customFormat="1" ht="31.5" customHeight="1" x14ac:dyDescent="0.3">
      <c r="A75" s="3"/>
      <c r="B75" s="101" t="s">
        <v>53</v>
      </c>
      <c r="C75" s="97" t="s">
        <v>54</v>
      </c>
      <c r="D75" s="101" t="s">
        <v>78</v>
      </c>
      <c r="E75" s="97" t="s">
        <v>70</v>
      </c>
      <c r="F75" s="16" t="s">
        <v>5</v>
      </c>
      <c r="G75" s="51">
        <f t="shared" si="24"/>
        <v>2108</v>
      </c>
      <c r="H75" s="51">
        <f t="shared" ref="H75:M75" si="26">SUM(H76:H79)</f>
        <v>820</v>
      </c>
      <c r="I75" s="51">
        <f t="shared" si="26"/>
        <v>595</v>
      </c>
      <c r="J75" s="51">
        <f t="shared" si="26"/>
        <v>693</v>
      </c>
      <c r="K75" s="75">
        <f t="shared" si="26"/>
        <v>0</v>
      </c>
      <c r="L75" s="61">
        <f t="shared" si="26"/>
        <v>0</v>
      </c>
      <c r="M75" s="61">
        <f t="shared" si="26"/>
        <v>0</v>
      </c>
      <c r="N75" s="35"/>
      <c r="O75" s="35"/>
      <c r="P75" s="35"/>
      <c r="Q75" s="35"/>
      <c r="R75" s="35"/>
      <c r="S75" s="35"/>
      <c r="T75" s="35"/>
      <c r="U75" s="35"/>
    </row>
    <row r="76" spans="1:21" s="5" customFormat="1" ht="76.5" customHeight="1" x14ac:dyDescent="0.3">
      <c r="A76" s="3"/>
      <c r="B76" s="101"/>
      <c r="C76" s="97"/>
      <c r="D76" s="101"/>
      <c r="E76" s="97"/>
      <c r="F76" s="14" t="s">
        <v>1</v>
      </c>
      <c r="G76" s="51">
        <f t="shared" si="24"/>
        <v>0</v>
      </c>
      <c r="H76" s="52">
        <v>0</v>
      </c>
      <c r="I76" s="52">
        <v>0</v>
      </c>
      <c r="J76" s="52">
        <v>0</v>
      </c>
      <c r="K76" s="76">
        <v>0</v>
      </c>
      <c r="L76" s="62">
        <v>0</v>
      </c>
      <c r="M76" s="62">
        <v>0</v>
      </c>
      <c r="N76" s="35"/>
      <c r="O76" s="35"/>
      <c r="P76" s="35"/>
      <c r="Q76" s="35"/>
      <c r="R76" s="35"/>
      <c r="S76" s="35"/>
      <c r="T76" s="35"/>
      <c r="U76" s="35"/>
    </row>
    <row r="77" spans="1:21" s="5" customFormat="1" ht="70.5" customHeight="1" x14ac:dyDescent="0.3">
      <c r="A77" s="3"/>
      <c r="B77" s="101"/>
      <c r="C77" s="97"/>
      <c r="D77" s="101"/>
      <c r="E77" s="97"/>
      <c r="F77" s="14" t="s">
        <v>2</v>
      </c>
      <c r="G77" s="51">
        <f t="shared" si="24"/>
        <v>0</v>
      </c>
      <c r="H77" s="52">
        <v>0</v>
      </c>
      <c r="I77" s="52">
        <v>0</v>
      </c>
      <c r="J77" s="52">
        <v>0</v>
      </c>
      <c r="K77" s="76">
        <v>0</v>
      </c>
      <c r="L77" s="62">
        <v>0</v>
      </c>
      <c r="M77" s="62">
        <v>0</v>
      </c>
      <c r="N77" s="35"/>
      <c r="O77" s="35"/>
      <c r="P77" s="35"/>
      <c r="Q77" s="35"/>
      <c r="R77" s="35"/>
      <c r="S77" s="35"/>
      <c r="T77" s="35"/>
      <c r="U77" s="35"/>
    </row>
    <row r="78" spans="1:21" s="5" customFormat="1" ht="67.5" customHeight="1" x14ac:dyDescent="0.3">
      <c r="A78" s="3"/>
      <c r="B78" s="101"/>
      <c r="C78" s="97"/>
      <c r="D78" s="101"/>
      <c r="E78" s="97"/>
      <c r="F78" s="14" t="s">
        <v>3</v>
      </c>
      <c r="G78" s="51">
        <f t="shared" si="24"/>
        <v>2108</v>
      </c>
      <c r="H78" s="52">
        <v>820</v>
      </c>
      <c r="I78" s="52">
        <v>595</v>
      </c>
      <c r="J78" s="52">
        <f>595+98</f>
        <v>693</v>
      </c>
      <c r="K78" s="76">
        <v>0</v>
      </c>
      <c r="L78" s="62">
        <v>0</v>
      </c>
      <c r="M78" s="62">
        <v>0</v>
      </c>
      <c r="N78" s="35"/>
      <c r="O78" s="35"/>
      <c r="P78" s="35"/>
      <c r="Q78" s="35"/>
      <c r="R78" s="35"/>
      <c r="S78" s="35"/>
      <c r="T78" s="35"/>
      <c r="U78" s="35"/>
    </row>
    <row r="79" spans="1:21" s="5" customFormat="1" ht="48.75" customHeight="1" x14ac:dyDescent="0.3">
      <c r="A79" s="3"/>
      <c r="B79" s="101"/>
      <c r="C79" s="97"/>
      <c r="D79" s="101"/>
      <c r="E79" s="97"/>
      <c r="F79" s="14" t="s">
        <v>4</v>
      </c>
      <c r="G79" s="51">
        <f t="shared" si="24"/>
        <v>0</v>
      </c>
      <c r="H79" s="52">
        <v>0</v>
      </c>
      <c r="I79" s="52">
        <v>0</v>
      </c>
      <c r="J79" s="52">
        <v>0</v>
      </c>
      <c r="K79" s="76">
        <v>0</v>
      </c>
      <c r="L79" s="62">
        <v>0</v>
      </c>
      <c r="M79" s="62">
        <v>0</v>
      </c>
      <c r="N79" s="35"/>
      <c r="O79" s="35"/>
      <c r="P79" s="35"/>
      <c r="Q79" s="35"/>
      <c r="R79" s="35"/>
      <c r="S79" s="35"/>
      <c r="T79" s="35"/>
      <c r="U79" s="35"/>
    </row>
    <row r="80" spans="1:21" s="5" customFormat="1" ht="31.5" customHeight="1" x14ac:dyDescent="0.3">
      <c r="A80" s="3"/>
      <c r="B80" s="79">
        <v>6</v>
      </c>
      <c r="C80" s="82" t="s">
        <v>64</v>
      </c>
      <c r="D80" s="79" t="s">
        <v>79</v>
      </c>
      <c r="E80" s="85"/>
      <c r="F80" s="16" t="s">
        <v>63</v>
      </c>
      <c r="G80" s="51">
        <f t="shared" si="24"/>
        <v>12154.6528</v>
      </c>
      <c r="H80" s="51">
        <f t="shared" ref="H80:M80" si="27">SUM(H81:H84)</f>
        <v>4426.4979599999997</v>
      </c>
      <c r="I80" s="51">
        <f t="shared" si="27"/>
        <v>561.29031999999995</v>
      </c>
      <c r="J80" s="51">
        <f t="shared" si="27"/>
        <v>334.06452000000002</v>
      </c>
      <c r="K80" s="75">
        <f t="shared" si="27"/>
        <v>2277.6</v>
      </c>
      <c r="L80" s="61">
        <f t="shared" ref="L80" si="28">SUM(L81:L84)</f>
        <v>2277.6</v>
      </c>
      <c r="M80" s="61">
        <f t="shared" si="27"/>
        <v>2277.6</v>
      </c>
      <c r="N80" s="35"/>
      <c r="O80" s="35"/>
      <c r="P80" s="35"/>
      <c r="Q80" s="35"/>
      <c r="R80" s="35"/>
      <c r="S80" s="35"/>
      <c r="T80" s="35"/>
      <c r="U80" s="35"/>
    </row>
    <row r="81" spans="1:21" s="5" customFormat="1" ht="31.5" customHeight="1" x14ac:dyDescent="0.3">
      <c r="A81" s="3"/>
      <c r="B81" s="80"/>
      <c r="C81" s="83"/>
      <c r="D81" s="80"/>
      <c r="E81" s="86"/>
      <c r="F81" s="16" t="s">
        <v>1</v>
      </c>
      <c r="G81" s="51">
        <f t="shared" si="24"/>
        <v>0</v>
      </c>
      <c r="H81" s="51">
        <f t="shared" ref="H81:J84" si="29">SUM(H86)</f>
        <v>0</v>
      </c>
      <c r="I81" s="51">
        <f t="shared" si="29"/>
        <v>0</v>
      </c>
      <c r="J81" s="51">
        <f t="shared" si="29"/>
        <v>0</v>
      </c>
      <c r="K81" s="75">
        <f>SUM(K86)</f>
        <v>0</v>
      </c>
      <c r="L81" s="61">
        <v>0</v>
      </c>
      <c r="M81" s="61">
        <v>0</v>
      </c>
      <c r="N81" s="35"/>
      <c r="O81" s="35"/>
      <c r="P81" s="35"/>
      <c r="Q81" s="35"/>
      <c r="R81" s="35"/>
      <c r="S81" s="35"/>
      <c r="T81" s="35"/>
      <c r="U81" s="35"/>
    </row>
    <row r="82" spans="1:21" s="5" customFormat="1" ht="31.5" customHeight="1" x14ac:dyDescent="0.3">
      <c r="A82" s="3"/>
      <c r="B82" s="80"/>
      <c r="C82" s="83"/>
      <c r="D82" s="80"/>
      <c r="E82" s="86"/>
      <c r="F82" s="16" t="s">
        <v>2</v>
      </c>
      <c r="G82" s="51">
        <f t="shared" si="24"/>
        <v>0</v>
      </c>
      <c r="H82" s="51">
        <f t="shared" si="29"/>
        <v>0</v>
      </c>
      <c r="I82" s="51">
        <f t="shared" si="29"/>
        <v>0</v>
      </c>
      <c r="J82" s="51">
        <f t="shared" si="29"/>
        <v>0</v>
      </c>
      <c r="K82" s="75">
        <f>SUM(K87)</f>
        <v>0</v>
      </c>
      <c r="L82" s="61">
        <v>0</v>
      </c>
      <c r="M82" s="61">
        <v>0</v>
      </c>
      <c r="N82" s="35"/>
      <c r="O82" s="35"/>
      <c r="P82" s="35"/>
      <c r="Q82" s="35"/>
      <c r="R82" s="35"/>
      <c r="S82" s="35"/>
      <c r="T82" s="35"/>
      <c r="U82" s="35"/>
    </row>
    <row r="83" spans="1:21" s="5" customFormat="1" ht="31.5" customHeight="1" x14ac:dyDescent="0.3">
      <c r="A83" s="3"/>
      <c r="B83" s="80"/>
      <c r="C83" s="83"/>
      <c r="D83" s="80"/>
      <c r="E83" s="86"/>
      <c r="F83" s="16" t="s">
        <v>3</v>
      </c>
      <c r="G83" s="51">
        <f t="shared" si="24"/>
        <v>12154.6528</v>
      </c>
      <c r="H83" s="51">
        <f>SUM(H88)</f>
        <v>4426.4979599999997</v>
      </c>
      <c r="I83" s="51">
        <f>SUM(I88)</f>
        <v>561.29031999999995</v>
      </c>
      <c r="J83" s="51">
        <f t="shared" si="29"/>
        <v>334.06452000000002</v>
      </c>
      <c r="K83" s="75">
        <f>SUM(K88)</f>
        <v>2277.6</v>
      </c>
      <c r="L83" s="61">
        <f>SUM(L88)</f>
        <v>2277.6</v>
      </c>
      <c r="M83" s="61">
        <f>SUM(M88)</f>
        <v>2277.6</v>
      </c>
      <c r="N83" s="35"/>
      <c r="O83" s="35"/>
      <c r="P83" s="35"/>
      <c r="Q83" s="35"/>
      <c r="R83" s="35"/>
      <c r="S83" s="35"/>
      <c r="T83" s="35"/>
      <c r="U83" s="35"/>
    </row>
    <row r="84" spans="1:21" s="5" customFormat="1" ht="31.5" customHeight="1" x14ac:dyDescent="0.3">
      <c r="A84" s="3"/>
      <c r="B84" s="81"/>
      <c r="C84" s="84"/>
      <c r="D84" s="81"/>
      <c r="E84" s="87"/>
      <c r="F84" s="16" t="s">
        <v>4</v>
      </c>
      <c r="G84" s="51">
        <f t="shared" si="24"/>
        <v>0</v>
      </c>
      <c r="H84" s="51">
        <f t="shared" si="29"/>
        <v>0</v>
      </c>
      <c r="I84" s="51">
        <f t="shared" si="29"/>
        <v>0</v>
      </c>
      <c r="J84" s="51">
        <f t="shared" si="29"/>
        <v>0</v>
      </c>
      <c r="K84" s="75">
        <f>SUM(K89)</f>
        <v>0</v>
      </c>
      <c r="L84" s="61">
        <v>0</v>
      </c>
      <c r="M84" s="61">
        <v>0</v>
      </c>
      <c r="N84" s="35"/>
      <c r="O84" s="35"/>
      <c r="P84" s="35"/>
      <c r="Q84" s="35"/>
      <c r="R84" s="35"/>
      <c r="S84" s="35"/>
      <c r="T84" s="35"/>
      <c r="U84" s="35"/>
    </row>
    <row r="85" spans="1:21" s="5" customFormat="1" ht="31.5" customHeight="1" x14ac:dyDescent="0.3">
      <c r="A85" s="3"/>
      <c r="B85" s="94" t="s">
        <v>65</v>
      </c>
      <c r="C85" s="91" t="s">
        <v>66</v>
      </c>
      <c r="D85" s="94" t="s">
        <v>78</v>
      </c>
      <c r="E85" s="85" t="s">
        <v>56</v>
      </c>
      <c r="F85" s="16" t="s">
        <v>5</v>
      </c>
      <c r="G85" s="51">
        <f t="shared" si="24"/>
        <v>12154.6528</v>
      </c>
      <c r="H85" s="52">
        <f t="shared" ref="H85:K85" si="30">SUM(H86:H89)</f>
        <v>4426.4979599999997</v>
      </c>
      <c r="I85" s="52">
        <f t="shared" si="30"/>
        <v>561.29031999999995</v>
      </c>
      <c r="J85" s="52">
        <f t="shared" si="30"/>
        <v>334.06452000000002</v>
      </c>
      <c r="K85" s="76">
        <f t="shared" si="30"/>
        <v>2277.6</v>
      </c>
      <c r="L85" s="62">
        <f>SUM(L86:L89)</f>
        <v>2277.6</v>
      </c>
      <c r="M85" s="62">
        <f>SUM(M86:M89)</f>
        <v>2277.6</v>
      </c>
      <c r="N85" s="35"/>
      <c r="O85" s="35"/>
      <c r="P85" s="35"/>
      <c r="Q85" s="35"/>
      <c r="R85" s="35"/>
      <c r="S85" s="35"/>
      <c r="T85" s="35"/>
      <c r="U85" s="35"/>
    </row>
    <row r="86" spans="1:21" s="5" customFormat="1" ht="31.5" customHeight="1" x14ac:dyDescent="0.3">
      <c r="A86" s="3"/>
      <c r="B86" s="95"/>
      <c r="C86" s="92"/>
      <c r="D86" s="95"/>
      <c r="E86" s="86"/>
      <c r="F86" s="14" t="s">
        <v>1</v>
      </c>
      <c r="G86" s="51">
        <f t="shared" si="24"/>
        <v>0</v>
      </c>
      <c r="H86" s="52">
        <v>0</v>
      </c>
      <c r="I86" s="52">
        <v>0</v>
      </c>
      <c r="J86" s="52">
        <v>0</v>
      </c>
      <c r="K86" s="76">
        <v>0</v>
      </c>
      <c r="L86" s="62">
        <v>0</v>
      </c>
      <c r="M86" s="62">
        <v>0</v>
      </c>
      <c r="N86" s="35"/>
      <c r="O86" s="35"/>
      <c r="P86" s="35"/>
      <c r="Q86" s="35"/>
      <c r="R86" s="35"/>
      <c r="S86" s="35"/>
      <c r="T86" s="35"/>
      <c r="U86" s="35"/>
    </row>
    <row r="87" spans="1:21" s="5" customFormat="1" ht="31.5" customHeight="1" x14ac:dyDescent="0.3">
      <c r="A87" s="3"/>
      <c r="B87" s="95"/>
      <c r="C87" s="92"/>
      <c r="D87" s="95"/>
      <c r="E87" s="86"/>
      <c r="F87" s="14" t="s">
        <v>2</v>
      </c>
      <c r="G87" s="51">
        <f t="shared" si="24"/>
        <v>0</v>
      </c>
      <c r="H87" s="52">
        <v>0</v>
      </c>
      <c r="I87" s="52">
        <v>0</v>
      </c>
      <c r="J87" s="52">
        <v>0</v>
      </c>
      <c r="K87" s="76">
        <v>0</v>
      </c>
      <c r="L87" s="62">
        <v>0</v>
      </c>
      <c r="M87" s="62">
        <v>0</v>
      </c>
      <c r="N87" s="35"/>
      <c r="O87" s="35"/>
      <c r="P87" s="35"/>
      <c r="Q87" s="35"/>
      <c r="R87" s="35"/>
      <c r="S87" s="35"/>
      <c r="T87" s="35"/>
      <c r="U87" s="35"/>
    </row>
    <row r="88" spans="1:21" s="5" customFormat="1" ht="31.5" customHeight="1" x14ac:dyDescent="0.3">
      <c r="A88" s="3"/>
      <c r="B88" s="95"/>
      <c r="C88" s="92"/>
      <c r="D88" s="95"/>
      <c r="E88" s="86"/>
      <c r="F88" s="14" t="s">
        <v>3</v>
      </c>
      <c r="G88" s="51">
        <f t="shared" si="24"/>
        <v>12154.6528</v>
      </c>
      <c r="H88" s="52">
        <v>4426.4979599999997</v>
      </c>
      <c r="I88" s="52">
        <v>561.29031999999995</v>
      </c>
      <c r="J88" s="52">
        <v>334.06452000000002</v>
      </c>
      <c r="K88" s="76">
        <v>2277.6</v>
      </c>
      <c r="L88" s="62">
        <v>2277.6</v>
      </c>
      <c r="M88" s="62">
        <v>2277.6</v>
      </c>
      <c r="N88" s="35"/>
      <c r="O88" s="35"/>
      <c r="P88" s="35"/>
      <c r="Q88" s="35"/>
      <c r="R88" s="35"/>
      <c r="S88" s="35"/>
      <c r="T88" s="35"/>
      <c r="U88" s="35"/>
    </row>
    <row r="89" spans="1:21" s="5" customFormat="1" ht="31.5" customHeight="1" x14ac:dyDescent="0.3">
      <c r="A89" s="3"/>
      <c r="B89" s="96"/>
      <c r="C89" s="93"/>
      <c r="D89" s="96"/>
      <c r="E89" s="87"/>
      <c r="F89" s="14" t="s">
        <v>4</v>
      </c>
      <c r="G89" s="51">
        <f t="shared" si="24"/>
        <v>0</v>
      </c>
      <c r="H89" s="52">
        <v>0</v>
      </c>
      <c r="I89" s="52">
        <v>0</v>
      </c>
      <c r="J89" s="52">
        <v>0</v>
      </c>
      <c r="K89" s="76">
        <v>0</v>
      </c>
      <c r="L89" s="62">
        <v>0</v>
      </c>
      <c r="M89" s="62">
        <v>0</v>
      </c>
      <c r="N89" s="35"/>
      <c r="O89" s="35"/>
      <c r="P89" s="35"/>
      <c r="Q89" s="35"/>
      <c r="R89" s="35"/>
      <c r="S89" s="35"/>
      <c r="T89" s="35"/>
      <c r="U89" s="35"/>
    </row>
    <row r="90" spans="1:21" s="5" customFormat="1" ht="31.5" customHeight="1" x14ac:dyDescent="0.3">
      <c r="A90" s="3"/>
      <c r="B90" s="79">
        <v>7</v>
      </c>
      <c r="C90" s="82" t="s">
        <v>83</v>
      </c>
      <c r="D90" s="79" t="s">
        <v>46</v>
      </c>
      <c r="E90" s="85"/>
      <c r="F90" s="71" t="s">
        <v>63</v>
      </c>
      <c r="G90" s="51">
        <f t="shared" ref="G90:G99" si="31">SUM(H90:M90)</f>
        <v>20020.02002</v>
      </c>
      <c r="H90" s="51">
        <f t="shared" ref="H90:M90" si="32">SUM(H91:H94)</f>
        <v>0</v>
      </c>
      <c r="I90" s="51">
        <f t="shared" si="32"/>
        <v>0</v>
      </c>
      <c r="J90" s="51">
        <f>SUM(J91:J94)</f>
        <v>0</v>
      </c>
      <c r="K90" s="75">
        <f t="shared" si="32"/>
        <v>20020.02002</v>
      </c>
      <c r="L90" s="61">
        <f t="shared" si="32"/>
        <v>0</v>
      </c>
      <c r="M90" s="61">
        <f t="shared" si="32"/>
        <v>0</v>
      </c>
      <c r="N90" s="35"/>
      <c r="O90" s="35"/>
      <c r="P90" s="35"/>
      <c r="Q90" s="35"/>
      <c r="R90" s="35"/>
      <c r="S90" s="35"/>
      <c r="T90" s="35"/>
      <c r="U90" s="35"/>
    </row>
    <row r="91" spans="1:21" s="5" customFormat="1" ht="31.5" customHeight="1" x14ac:dyDescent="0.3">
      <c r="A91" s="3"/>
      <c r="B91" s="80"/>
      <c r="C91" s="83"/>
      <c r="D91" s="80"/>
      <c r="E91" s="86"/>
      <c r="F91" s="71" t="s">
        <v>1</v>
      </c>
      <c r="G91" s="51">
        <f t="shared" si="31"/>
        <v>19000</v>
      </c>
      <c r="H91" s="51">
        <f t="shared" ref="H91:J91" si="33">SUM(H96)</f>
        <v>0</v>
      </c>
      <c r="I91" s="51">
        <f t="shared" ref="I91" si="34">SUM(I96)</f>
        <v>0</v>
      </c>
      <c r="J91" s="51">
        <f t="shared" si="33"/>
        <v>0</v>
      </c>
      <c r="K91" s="75">
        <f>SUM(K96)</f>
        <v>19000</v>
      </c>
      <c r="L91" s="61">
        <v>0</v>
      </c>
      <c r="M91" s="61">
        <v>0</v>
      </c>
      <c r="N91" s="35"/>
      <c r="O91" s="35"/>
      <c r="P91" s="35"/>
      <c r="Q91" s="35"/>
      <c r="R91" s="35"/>
      <c r="S91" s="35"/>
      <c r="T91" s="35"/>
      <c r="U91" s="35"/>
    </row>
    <row r="92" spans="1:21" s="5" customFormat="1" ht="31.5" customHeight="1" x14ac:dyDescent="0.3">
      <c r="A92" s="3"/>
      <c r="B92" s="80"/>
      <c r="C92" s="83"/>
      <c r="D92" s="80"/>
      <c r="E92" s="86"/>
      <c r="F92" s="71" t="s">
        <v>2</v>
      </c>
      <c r="G92" s="51">
        <f t="shared" si="31"/>
        <v>1000</v>
      </c>
      <c r="H92" s="51">
        <f t="shared" ref="H92:J92" si="35">SUM(H97)</f>
        <v>0</v>
      </c>
      <c r="I92" s="51">
        <f t="shared" ref="I92" si="36">SUM(I97)</f>
        <v>0</v>
      </c>
      <c r="J92" s="51">
        <f t="shared" si="35"/>
        <v>0</v>
      </c>
      <c r="K92" s="75">
        <f>SUM(K97)</f>
        <v>1000</v>
      </c>
      <c r="L92" s="61">
        <v>0</v>
      </c>
      <c r="M92" s="61">
        <v>0</v>
      </c>
      <c r="N92" s="35"/>
      <c r="O92" s="35"/>
      <c r="P92" s="35"/>
      <c r="Q92" s="35"/>
      <c r="R92" s="35"/>
      <c r="S92" s="35"/>
      <c r="T92" s="35"/>
      <c r="U92" s="35"/>
    </row>
    <row r="93" spans="1:21" s="5" customFormat="1" ht="31.5" customHeight="1" x14ac:dyDescent="0.3">
      <c r="A93" s="3"/>
      <c r="B93" s="80"/>
      <c r="C93" s="83"/>
      <c r="D93" s="80"/>
      <c r="E93" s="86"/>
      <c r="F93" s="71" t="s">
        <v>3</v>
      </c>
      <c r="G93" s="51">
        <f t="shared" si="31"/>
        <v>20.020019999999999</v>
      </c>
      <c r="H93" s="51">
        <f>SUM(H98)</f>
        <v>0</v>
      </c>
      <c r="I93" s="51">
        <f>SUM(I98)</f>
        <v>0</v>
      </c>
      <c r="J93" s="51">
        <f t="shared" ref="J93" si="37">SUM(J98)</f>
        <v>0</v>
      </c>
      <c r="K93" s="75">
        <f>SUM(K98)</f>
        <v>20.020019999999999</v>
      </c>
      <c r="L93" s="61">
        <f>SUM(L98)</f>
        <v>0</v>
      </c>
      <c r="M93" s="61">
        <f>SUM(M98)</f>
        <v>0</v>
      </c>
      <c r="N93" s="35"/>
      <c r="O93" s="35"/>
      <c r="P93" s="35"/>
      <c r="Q93" s="35"/>
      <c r="R93" s="35"/>
      <c r="S93" s="35"/>
      <c r="T93" s="35"/>
      <c r="U93" s="35"/>
    </row>
    <row r="94" spans="1:21" s="5" customFormat="1" ht="31.5" customHeight="1" x14ac:dyDescent="0.3">
      <c r="A94" s="3"/>
      <c r="B94" s="81"/>
      <c r="C94" s="84"/>
      <c r="D94" s="81"/>
      <c r="E94" s="87"/>
      <c r="F94" s="71" t="s">
        <v>4</v>
      </c>
      <c r="G94" s="51">
        <f t="shared" si="31"/>
        <v>0</v>
      </c>
      <c r="H94" s="51">
        <f t="shared" ref="H94:J94" si="38">SUM(H99)</f>
        <v>0</v>
      </c>
      <c r="I94" s="51">
        <f t="shared" ref="I94" si="39">SUM(I99)</f>
        <v>0</v>
      </c>
      <c r="J94" s="51">
        <f t="shared" si="38"/>
        <v>0</v>
      </c>
      <c r="K94" s="75">
        <f>SUM(K99)</f>
        <v>0</v>
      </c>
      <c r="L94" s="61">
        <v>0</v>
      </c>
      <c r="M94" s="61">
        <v>0</v>
      </c>
      <c r="N94" s="35"/>
      <c r="O94" s="35"/>
      <c r="P94" s="35"/>
      <c r="Q94" s="35"/>
      <c r="R94" s="35"/>
      <c r="S94" s="35"/>
      <c r="T94" s="35"/>
      <c r="U94" s="35"/>
    </row>
    <row r="95" spans="1:21" s="5" customFormat="1" ht="31.5" customHeight="1" x14ac:dyDescent="0.3">
      <c r="A95" s="3"/>
      <c r="B95" s="88" t="s">
        <v>82</v>
      </c>
      <c r="C95" s="91" t="s">
        <v>81</v>
      </c>
      <c r="D95" s="94" t="s">
        <v>46</v>
      </c>
      <c r="E95" s="85" t="s">
        <v>80</v>
      </c>
      <c r="F95" s="71" t="s">
        <v>5</v>
      </c>
      <c r="G95" s="51">
        <f t="shared" si="31"/>
        <v>20020.02002</v>
      </c>
      <c r="H95" s="52">
        <f>SUM(H96:H99)</f>
        <v>0</v>
      </c>
      <c r="I95" s="52">
        <f t="shared" ref="I95:K95" si="40">SUM(I96:I99)</f>
        <v>0</v>
      </c>
      <c r="J95" s="52">
        <f t="shared" si="40"/>
        <v>0</v>
      </c>
      <c r="K95" s="76">
        <f t="shared" si="40"/>
        <v>20020.02002</v>
      </c>
      <c r="L95" s="62">
        <f>SUM(L96:L99)</f>
        <v>0</v>
      </c>
      <c r="M95" s="62">
        <f>SUM(M96:M99)</f>
        <v>0</v>
      </c>
      <c r="N95" s="35"/>
      <c r="O95" s="35"/>
      <c r="P95" s="35"/>
      <c r="Q95" s="35"/>
      <c r="R95" s="35"/>
      <c r="S95" s="35"/>
      <c r="T95" s="35"/>
      <c r="U95" s="35"/>
    </row>
    <row r="96" spans="1:21" s="5" customFormat="1" ht="31.5" customHeight="1" x14ac:dyDescent="0.3">
      <c r="A96" s="3"/>
      <c r="B96" s="89"/>
      <c r="C96" s="92"/>
      <c r="D96" s="95"/>
      <c r="E96" s="86"/>
      <c r="F96" s="14" t="s">
        <v>1</v>
      </c>
      <c r="G96" s="51">
        <f t="shared" si="31"/>
        <v>19000</v>
      </c>
      <c r="H96" s="52">
        <v>0</v>
      </c>
      <c r="I96" s="52">
        <v>0</v>
      </c>
      <c r="J96" s="52">
        <v>0</v>
      </c>
      <c r="K96" s="76">
        <v>19000</v>
      </c>
      <c r="L96" s="62">
        <v>0</v>
      </c>
      <c r="M96" s="62">
        <v>0</v>
      </c>
      <c r="N96" s="35"/>
      <c r="O96" s="35"/>
      <c r="P96" s="35"/>
      <c r="Q96" s="35"/>
      <c r="R96" s="35"/>
      <c r="S96" s="35"/>
      <c r="T96" s="35"/>
      <c r="U96" s="35"/>
    </row>
    <row r="97" spans="1:21" s="5" customFormat="1" ht="31.5" customHeight="1" x14ac:dyDescent="0.3">
      <c r="A97" s="3"/>
      <c r="B97" s="89"/>
      <c r="C97" s="92"/>
      <c r="D97" s="95"/>
      <c r="E97" s="86"/>
      <c r="F97" s="14" t="s">
        <v>2</v>
      </c>
      <c r="G97" s="51">
        <f t="shared" si="31"/>
        <v>1000</v>
      </c>
      <c r="H97" s="52">
        <v>0</v>
      </c>
      <c r="I97" s="52">
        <v>0</v>
      </c>
      <c r="J97" s="52">
        <v>0</v>
      </c>
      <c r="K97" s="76">
        <v>1000</v>
      </c>
      <c r="L97" s="62">
        <v>0</v>
      </c>
      <c r="M97" s="62">
        <v>0</v>
      </c>
      <c r="N97" s="35"/>
      <c r="O97" s="35"/>
      <c r="P97" s="35"/>
      <c r="Q97" s="35"/>
      <c r="R97" s="35"/>
      <c r="S97" s="35"/>
      <c r="T97" s="35"/>
      <c r="U97" s="35"/>
    </row>
    <row r="98" spans="1:21" s="5" customFormat="1" ht="31.5" customHeight="1" x14ac:dyDescent="0.3">
      <c r="A98" s="3"/>
      <c r="B98" s="89"/>
      <c r="C98" s="92"/>
      <c r="D98" s="95"/>
      <c r="E98" s="86"/>
      <c r="F98" s="14" t="s">
        <v>3</v>
      </c>
      <c r="G98" s="51">
        <f t="shared" si="31"/>
        <v>20.020019999999999</v>
      </c>
      <c r="H98" s="52">
        <v>0</v>
      </c>
      <c r="I98" s="52">
        <v>0</v>
      </c>
      <c r="J98" s="52">
        <v>0</v>
      </c>
      <c r="K98" s="76">
        <v>20.020019999999999</v>
      </c>
      <c r="L98" s="62">
        <v>0</v>
      </c>
      <c r="M98" s="62">
        <v>0</v>
      </c>
      <c r="N98" s="35"/>
      <c r="O98" s="35"/>
      <c r="P98" s="35"/>
      <c r="Q98" s="35"/>
      <c r="R98" s="35"/>
      <c r="S98" s="35"/>
      <c r="T98" s="35"/>
      <c r="U98" s="35"/>
    </row>
    <row r="99" spans="1:21" s="5" customFormat="1" ht="31.5" customHeight="1" x14ac:dyDescent="0.3">
      <c r="A99" s="3"/>
      <c r="B99" s="90"/>
      <c r="C99" s="93"/>
      <c r="D99" s="96"/>
      <c r="E99" s="87"/>
      <c r="F99" s="14" t="s">
        <v>4</v>
      </c>
      <c r="G99" s="51">
        <f t="shared" si="31"/>
        <v>0</v>
      </c>
      <c r="H99" s="52">
        <v>0</v>
      </c>
      <c r="I99" s="52">
        <v>0</v>
      </c>
      <c r="J99" s="52">
        <v>0</v>
      </c>
      <c r="K99" s="76">
        <v>0</v>
      </c>
      <c r="L99" s="62">
        <v>0</v>
      </c>
      <c r="M99" s="62">
        <v>0</v>
      </c>
      <c r="N99" s="35"/>
      <c r="O99" s="35"/>
      <c r="P99" s="35"/>
      <c r="Q99" s="35"/>
      <c r="R99" s="35"/>
      <c r="S99" s="35"/>
      <c r="T99" s="35"/>
      <c r="U99" s="35"/>
    </row>
    <row r="100" spans="1:21" s="5" customFormat="1" ht="31.5" customHeight="1" x14ac:dyDescent="0.3">
      <c r="A100" s="3"/>
      <c r="B100" s="36"/>
      <c r="C100" s="102" t="s">
        <v>6</v>
      </c>
      <c r="D100" s="99"/>
      <c r="E100" s="99"/>
      <c r="F100" s="114" t="s">
        <v>0</v>
      </c>
      <c r="G100" s="113" t="s">
        <v>11</v>
      </c>
      <c r="H100" s="113" t="s">
        <v>25</v>
      </c>
      <c r="I100" s="113"/>
      <c r="J100" s="113"/>
      <c r="K100" s="113"/>
      <c r="L100" s="113"/>
      <c r="M100" s="113"/>
      <c r="N100" s="35"/>
      <c r="O100" s="35"/>
      <c r="P100" s="35"/>
      <c r="Q100" s="35"/>
      <c r="R100" s="35"/>
      <c r="S100" s="35"/>
      <c r="T100" s="35"/>
      <c r="U100" s="35"/>
    </row>
    <row r="101" spans="1:21" s="5" customFormat="1" ht="31.5" customHeight="1" x14ac:dyDescent="0.3">
      <c r="A101" s="3"/>
      <c r="B101" s="36"/>
      <c r="C101" s="101"/>
      <c r="D101" s="101"/>
      <c r="E101" s="99"/>
      <c r="F101" s="114"/>
      <c r="G101" s="113"/>
      <c r="H101" s="50" t="s">
        <v>30</v>
      </c>
      <c r="I101" s="50" t="s">
        <v>34</v>
      </c>
      <c r="J101" s="50" t="s">
        <v>35</v>
      </c>
      <c r="K101" s="74" t="s">
        <v>46</v>
      </c>
      <c r="L101" s="59" t="s">
        <v>71</v>
      </c>
      <c r="M101" s="59" t="s">
        <v>71</v>
      </c>
      <c r="N101" s="35"/>
      <c r="O101" s="35"/>
      <c r="P101" s="35"/>
      <c r="Q101" s="35"/>
      <c r="R101" s="35"/>
      <c r="S101" s="35"/>
      <c r="T101" s="35"/>
      <c r="U101" s="35"/>
    </row>
    <row r="102" spans="1:21" s="5" customFormat="1" ht="31.5" customHeight="1" x14ac:dyDescent="0.3">
      <c r="A102" s="3"/>
      <c r="B102" s="36"/>
      <c r="C102" s="101"/>
      <c r="D102" s="101"/>
      <c r="E102" s="99"/>
      <c r="F102" s="54" t="s">
        <v>24</v>
      </c>
      <c r="G102" s="50">
        <f>SUM(H102:M102)</f>
        <v>2710113.8759500002</v>
      </c>
      <c r="H102" s="50">
        <f t="shared" ref="H102:M102" si="41">SUM(H103:H106)</f>
        <v>393233.27202999999</v>
      </c>
      <c r="I102" s="50">
        <f t="shared" si="41"/>
        <v>1467729.49737</v>
      </c>
      <c r="J102" s="50">
        <f>SUM(J103:J106)</f>
        <v>476335.41963000002</v>
      </c>
      <c r="K102" s="74">
        <f t="shared" si="41"/>
        <v>265071.29882000003</v>
      </c>
      <c r="L102" s="50">
        <f t="shared" ref="L102" si="42">SUM(L103:L106)</f>
        <v>78698.339099999997</v>
      </c>
      <c r="M102" s="50">
        <f t="shared" si="41"/>
        <v>29046.048999999999</v>
      </c>
      <c r="N102" s="35"/>
      <c r="O102" s="35"/>
      <c r="P102" s="35"/>
      <c r="Q102" s="35"/>
      <c r="R102" s="35"/>
      <c r="S102" s="35"/>
      <c r="T102" s="35"/>
      <c r="U102" s="35"/>
    </row>
    <row r="103" spans="1:21" s="5" customFormat="1" ht="31.5" customHeight="1" x14ac:dyDescent="0.3">
      <c r="A103" s="3"/>
      <c r="B103" s="36"/>
      <c r="C103" s="101"/>
      <c r="D103" s="101"/>
      <c r="E103" s="99"/>
      <c r="F103" s="54" t="s">
        <v>1</v>
      </c>
      <c r="G103" s="50">
        <f>SUM(H103:M103)</f>
        <v>2410259.2113399999</v>
      </c>
      <c r="H103" s="50">
        <f>SUM(H16+H26+H36+H61+H71+H81+H96+H91)</f>
        <v>343089</v>
      </c>
      <c r="I103" s="50">
        <f t="shared" ref="I103:M105" si="43">SUM(I16+I26+I36+I61+I71+I81+I91)</f>
        <v>1369257.7113399999</v>
      </c>
      <c r="J103" s="50">
        <f t="shared" si="43"/>
        <v>427167.5</v>
      </c>
      <c r="K103" s="74">
        <f t="shared" si="43"/>
        <v>223745</v>
      </c>
      <c r="L103" s="50">
        <f t="shared" si="43"/>
        <v>47000</v>
      </c>
      <c r="M103" s="50">
        <f t="shared" si="43"/>
        <v>0</v>
      </c>
      <c r="N103" s="35"/>
      <c r="O103" s="35"/>
      <c r="P103" s="35"/>
      <c r="Q103" s="35"/>
      <c r="R103" s="35"/>
      <c r="S103" s="35"/>
      <c r="T103" s="35"/>
      <c r="U103" s="35"/>
    </row>
    <row r="104" spans="1:21" s="5" customFormat="1" ht="31.5" customHeight="1" x14ac:dyDescent="0.3">
      <c r="A104" s="3"/>
      <c r="B104" s="36"/>
      <c r="C104" s="101"/>
      <c r="D104" s="101"/>
      <c r="E104" s="99"/>
      <c r="F104" s="54" t="s">
        <v>2</v>
      </c>
      <c r="G104" s="50">
        <f>SUM(H104:M104)</f>
        <v>132722.17729999998</v>
      </c>
      <c r="H104" s="50">
        <f>SUM(H17+H27+H37+H62+H72+H82+H92)</f>
        <v>23397.401519999999</v>
      </c>
      <c r="I104" s="50">
        <f t="shared" si="43"/>
        <v>72066.232779999991</v>
      </c>
      <c r="J104" s="50">
        <f t="shared" si="43"/>
        <v>22482.5</v>
      </c>
      <c r="K104" s="74">
        <f t="shared" si="43"/>
        <v>11776.043</v>
      </c>
      <c r="L104" s="50">
        <f t="shared" si="43"/>
        <v>3000</v>
      </c>
      <c r="M104" s="50">
        <f t="shared" si="43"/>
        <v>0</v>
      </c>
      <c r="N104" s="35"/>
      <c r="O104" s="35"/>
      <c r="P104" s="35"/>
      <c r="Q104" s="35"/>
      <c r="R104" s="35"/>
      <c r="S104" s="35"/>
      <c r="T104" s="35"/>
      <c r="U104" s="35"/>
    </row>
    <row r="105" spans="1:21" s="5" customFormat="1" ht="31.5" customHeight="1" x14ac:dyDescent="0.3">
      <c r="A105" s="3"/>
      <c r="B105" s="36"/>
      <c r="C105" s="101"/>
      <c r="D105" s="101"/>
      <c r="E105" s="99"/>
      <c r="F105" s="54" t="s">
        <v>3</v>
      </c>
      <c r="G105" s="50">
        <f>SUM(H105:M105)</f>
        <v>167132.48731</v>
      </c>
      <c r="H105" s="50">
        <f>SUM(H18+H28+H38+H63+H73+H83+H93)</f>
        <v>26746.870510000001</v>
      </c>
      <c r="I105" s="50">
        <f t="shared" si="43"/>
        <v>26405.553250000001</v>
      </c>
      <c r="J105" s="50">
        <f t="shared" si="43"/>
        <v>26685.419629999997</v>
      </c>
      <c r="K105" s="74">
        <f t="shared" si="43"/>
        <v>29550.255819999998</v>
      </c>
      <c r="L105" s="50">
        <f t="shared" si="43"/>
        <v>28698.339100000001</v>
      </c>
      <c r="M105" s="50">
        <f t="shared" si="43"/>
        <v>29046.048999999999</v>
      </c>
      <c r="N105" s="35"/>
      <c r="O105" s="35"/>
      <c r="P105" s="35"/>
      <c r="Q105" s="35"/>
      <c r="R105" s="35"/>
      <c r="S105" s="35"/>
      <c r="T105" s="35"/>
      <c r="U105" s="35"/>
    </row>
    <row r="106" spans="1:21" s="5" customFormat="1" ht="28.5" customHeight="1" x14ac:dyDescent="0.3">
      <c r="A106" s="3"/>
      <c r="B106" s="36"/>
      <c r="C106" s="101"/>
      <c r="D106" s="101"/>
      <c r="E106" s="99"/>
      <c r="F106" s="54" t="s">
        <v>4</v>
      </c>
      <c r="G106" s="50">
        <f>SUM(H106:M106)</f>
        <v>0</v>
      </c>
      <c r="H106" s="50">
        <f t="shared" ref="H106:M106" si="44">SUM(H19+H29+H39+H64+H74+H84)</f>
        <v>0</v>
      </c>
      <c r="I106" s="50">
        <f t="shared" si="44"/>
        <v>0</v>
      </c>
      <c r="J106" s="50">
        <f t="shared" si="44"/>
        <v>0</v>
      </c>
      <c r="K106" s="74">
        <f t="shared" si="44"/>
        <v>0</v>
      </c>
      <c r="L106" s="50">
        <f t="shared" ref="L106" si="45">SUM(L19+L29+L39+L64+L74+L84)</f>
        <v>0</v>
      </c>
      <c r="M106" s="50">
        <f t="shared" si="44"/>
        <v>0</v>
      </c>
      <c r="N106" s="35"/>
      <c r="O106" s="35"/>
      <c r="P106" s="35"/>
      <c r="Q106" s="35"/>
      <c r="R106" s="35"/>
      <c r="S106" s="35"/>
      <c r="T106" s="35"/>
      <c r="U106" s="35"/>
    </row>
    <row r="107" spans="1:21" s="5" customFormat="1" ht="54.75" hidden="1" customHeight="1" x14ac:dyDescent="0.3">
      <c r="A107" s="3"/>
      <c r="B107" s="34"/>
      <c r="C107" s="41"/>
      <c r="D107" s="55"/>
      <c r="E107" s="55"/>
      <c r="F107" s="56"/>
      <c r="G107" s="42"/>
      <c r="H107" s="42"/>
      <c r="I107" s="55"/>
      <c r="J107" s="55"/>
      <c r="K107" s="78"/>
      <c r="L107" s="55"/>
      <c r="M107" s="55"/>
    </row>
    <row r="108" spans="1:21" s="5" customFormat="1" ht="51.75" hidden="1" customHeight="1" x14ac:dyDescent="0.3">
      <c r="A108" s="3"/>
      <c r="B108" s="34"/>
      <c r="C108" s="41"/>
      <c r="D108" s="55"/>
      <c r="E108" s="55"/>
      <c r="F108" s="56"/>
      <c r="G108" s="42"/>
      <c r="H108" s="42"/>
      <c r="I108" s="55"/>
      <c r="J108" s="55"/>
      <c r="K108" s="78"/>
      <c r="L108" s="55"/>
      <c r="M108" s="55"/>
    </row>
    <row r="109" spans="1:21" s="5" customFormat="1" ht="127.5" customHeight="1" x14ac:dyDescent="0.4">
      <c r="A109" s="3"/>
      <c r="B109" s="112" t="s">
        <v>74</v>
      </c>
      <c r="C109" s="112"/>
      <c r="D109" s="112"/>
      <c r="E109" s="112"/>
      <c r="F109" s="112"/>
      <c r="G109" s="112"/>
      <c r="H109" s="57"/>
      <c r="I109" s="57"/>
      <c r="J109" s="111" t="s">
        <v>76</v>
      </c>
      <c r="K109" s="111"/>
      <c r="L109" s="111"/>
      <c r="M109" s="111"/>
    </row>
    <row r="110" spans="1:21" s="5" customFormat="1" ht="31.5" customHeight="1" x14ac:dyDescent="0.3">
      <c r="A110" s="3"/>
      <c r="B110" s="18"/>
      <c r="C110" s="17"/>
      <c r="D110" s="11"/>
      <c r="E110" s="11"/>
      <c r="F110" s="22"/>
      <c r="G110" s="12"/>
      <c r="H110" s="12"/>
      <c r="I110" s="38"/>
      <c r="J110" s="55"/>
      <c r="K110" s="78"/>
      <c r="L110" s="38"/>
      <c r="M110" s="38"/>
    </row>
    <row r="111" spans="1:21" s="5" customFormat="1" ht="31.5" customHeight="1" x14ac:dyDescent="0.3">
      <c r="A111" s="3"/>
      <c r="B111" s="18"/>
      <c r="C111" s="17"/>
      <c r="D111" s="11"/>
      <c r="E111" s="11"/>
      <c r="F111" s="22"/>
      <c r="G111" s="12"/>
      <c r="H111" s="12"/>
      <c r="I111" s="38"/>
      <c r="J111" s="55"/>
      <c r="K111" s="78"/>
      <c r="L111" s="38"/>
      <c r="M111" s="38"/>
    </row>
    <row r="112" spans="1:21" s="5" customFormat="1" ht="31.5" customHeight="1" x14ac:dyDescent="0.3">
      <c r="A112" s="3"/>
      <c r="B112" s="18"/>
      <c r="C112" s="17"/>
      <c r="D112" s="11"/>
      <c r="E112" s="11"/>
      <c r="F112" s="22"/>
      <c r="G112" s="12"/>
      <c r="H112" s="37"/>
      <c r="I112" s="38"/>
      <c r="J112" s="55"/>
      <c r="K112" s="78"/>
      <c r="L112" s="38"/>
      <c r="M112" s="38"/>
    </row>
    <row r="113" spans="1:13" s="5" customFormat="1" ht="54.75" customHeight="1" x14ac:dyDescent="0.3">
      <c r="A113" s="3"/>
      <c r="B113" s="18"/>
      <c r="C113" s="17"/>
      <c r="D113" s="11"/>
      <c r="E113" s="11"/>
      <c r="F113" s="22"/>
      <c r="G113" s="12"/>
      <c r="H113" s="12"/>
      <c r="I113" s="38"/>
      <c r="J113" s="55"/>
      <c r="K113" s="78"/>
      <c r="L113" s="38"/>
      <c r="M113" s="38"/>
    </row>
    <row r="114" spans="1:13" s="5" customFormat="1" ht="115.5" customHeight="1" x14ac:dyDescent="0.3">
      <c r="A114" s="3"/>
      <c r="B114" s="18"/>
      <c r="C114" s="17"/>
      <c r="D114" s="11"/>
      <c r="E114" s="11"/>
      <c r="F114" s="22"/>
      <c r="G114" s="12"/>
      <c r="H114" s="12"/>
      <c r="I114" s="38"/>
      <c r="J114" s="55"/>
      <c r="K114" s="78"/>
      <c r="L114" s="38"/>
      <c r="M114" s="38"/>
    </row>
    <row r="115" spans="1:13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8"/>
      <c r="J115" s="55"/>
      <c r="K115" s="78"/>
      <c r="L115" s="38"/>
      <c r="M115" s="38"/>
    </row>
    <row r="116" spans="1:13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8"/>
      <c r="J116" s="55"/>
      <c r="K116" s="78"/>
      <c r="L116" s="38"/>
      <c r="M116" s="38"/>
    </row>
    <row r="117" spans="1:13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12"/>
      <c r="I117" s="38"/>
      <c r="J117" s="55"/>
      <c r="K117" s="78"/>
      <c r="L117" s="38"/>
      <c r="M117" s="38"/>
    </row>
    <row r="118" spans="1:13" s="5" customFormat="1" ht="31.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8"/>
      <c r="J118" s="55"/>
      <c r="K118" s="78"/>
      <c r="L118" s="38"/>
      <c r="M118" s="38"/>
    </row>
    <row r="119" spans="1:13" s="5" customFormat="1" ht="31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8"/>
      <c r="J119" s="55"/>
      <c r="K119" s="78"/>
      <c r="L119" s="38"/>
      <c r="M119" s="38"/>
    </row>
    <row r="120" spans="1:13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8"/>
      <c r="J120" s="55"/>
      <c r="K120" s="78"/>
      <c r="L120" s="38"/>
      <c r="M120" s="38"/>
    </row>
    <row r="121" spans="1:13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8"/>
      <c r="J121" s="55"/>
      <c r="K121" s="78"/>
      <c r="L121" s="38"/>
      <c r="M121" s="38"/>
    </row>
    <row r="122" spans="1:13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8"/>
      <c r="J122" s="55"/>
      <c r="K122" s="78"/>
      <c r="L122" s="38"/>
      <c r="M122" s="38"/>
    </row>
    <row r="123" spans="1:13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8"/>
      <c r="J123" s="55"/>
      <c r="K123" s="78"/>
      <c r="L123" s="38"/>
      <c r="M123" s="38"/>
    </row>
    <row r="124" spans="1:13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8"/>
      <c r="J124" s="55"/>
      <c r="K124" s="78"/>
      <c r="L124" s="38"/>
      <c r="M124" s="38"/>
    </row>
    <row r="125" spans="1:13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8"/>
      <c r="J125" s="55"/>
      <c r="K125" s="78"/>
      <c r="L125" s="38"/>
      <c r="M125" s="38"/>
    </row>
    <row r="126" spans="1:13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8"/>
      <c r="J126" s="55"/>
      <c r="K126" s="78"/>
      <c r="L126" s="38"/>
      <c r="M126" s="38"/>
    </row>
    <row r="127" spans="1:13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8"/>
      <c r="J127" s="55"/>
      <c r="K127" s="78"/>
      <c r="L127" s="38"/>
      <c r="M127" s="38"/>
    </row>
    <row r="128" spans="1:13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8"/>
      <c r="J128" s="55"/>
      <c r="K128" s="78"/>
      <c r="L128" s="38"/>
      <c r="M128" s="38"/>
    </row>
    <row r="129" spans="1:13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8"/>
      <c r="J129" s="55"/>
      <c r="K129" s="78"/>
      <c r="L129" s="38"/>
      <c r="M129" s="38"/>
    </row>
    <row r="130" spans="1:13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8"/>
      <c r="J130" s="55"/>
      <c r="K130" s="78"/>
      <c r="L130" s="38"/>
      <c r="M130" s="38"/>
    </row>
    <row r="131" spans="1:13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8"/>
      <c r="J131" s="55"/>
      <c r="K131" s="78"/>
      <c r="L131" s="38"/>
      <c r="M131" s="38"/>
    </row>
    <row r="132" spans="1:13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8"/>
      <c r="J132" s="55"/>
      <c r="K132" s="78"/>
      <c r="L132" s="38"/>
      <c r="M132" s="38"/>
    </row>
    <row r="133" spans="1:13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8"/>
      <c r="J133" s="55"/>
      <c r="K133" s="78"/>
      <c r="L133" s="38"/>
      <c r="M133" s="38"/>
    </row>
    <row r="134" spans="1:13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8"/>
      <c r="J134" s="55"/>
      <c r="K134" s="78"/>
      <c r="L134" s="38"/>
      <c r="M134" s="38"/>
    </row>
    <row r="135" spans="1:13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8"/>
      <c r="J135" s="55"/>
      <c r="K135" s="78"/>
      <c r="L135" s="38"/>
      <c r="M135" s="38"/>
    </row>
    <row r="136" spans="1:13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8"/>
      <c r="J136" s="55"/>
      <c r="K136" s="78"/>
      <c r="L136" s="38"/>
      <c r="M136" s="38"/>
    </row>
    <row r="137" spans="1:13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8"/>
      <c r="J137" s="55"/>
      <c r="K137" s="78"/>
      <c r="L137" s="38"/>
      <c r="M137" s="38"/>
    </row>
    <row r="138" spans="1:13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8"/>
      <c r="J138" s="55"/>
      <c r="K138" s="78"/>
      <c r="L138" s="38"/>
      <c r="M138" s="38"/>
    </row>
    <row r="139" spans="1:13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8"/>
      <c r="J139" s="55"/>
      <c r="K139" s="78"/>
      <c r="L139" s="38"/>
      <c r="M139" s="38"/>
    </row>
    <row r="140" spans="1:13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8"/>
      <c r="J140" s="55"/>
      <c r="K140" s="78"/>
      <c r="L140" s="38"/>
      <c r="M140" s="38"/>
    </row>
    <row r="141" spans="1:13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8"/>
      <c r="J141" s="55"/>
      <c r="K141" s="78"/>
      <c r="L141" s="38"/>
      <c r="M141" s="38"/>
    </row>
    <row r="142" spans="1:13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8"/>
      <c r="J142" s="55"/>
      <c r="K142" s="78"/>
      <c r="L142" s="38"/>
      <c r="M142" s="38"/>
    </row>
    <row r="143" spans="1:13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8"/>
      <c r="J143" s="55"/>
      <c r="K143" s="78"/>
      <c r="L143" s="38"/>
      <c r="M143" s="38"/>
    </row>
    <row r="144" spans="1:13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8"/>
      <c r="J144" s="55"/>
      <c r="K144" s="78"/>
      <c r="L144" s="38"/>
      <c r="M144" s="38"/>
    </row>
    <row r="145" spans="1:13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8"/>
      <c r="J145" s="55"/>
      <c r="K145" s="78"/>
      <c r="L145" s="38"/>
      <c r="M145" s="38"/>
    </row>
    <row r="146" spans="1:13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8"/>
      <c r="J146" s="55"/>
      <c r="K146" s="78"/>
      <c r="L146" s="38"/>
      <c r="M146" s="38"/>
    </row>
    <row r="147" spans="1:13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8"/>
      <c r="J147" s="55"/>
      <c r="K147" s="78"/>
      <c r="L147" s="38"/>
      <c r="M147" s="38"/>
    </row>
    <row r="148" spans="1:13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8"/>
      <c r="J148" s="55"/>
      <c r="K148" s="78"/>
      <c r="L148" s="38"/>
      <c r="M148" s="38"/>
    </row>
    <row r="149" spans="1:13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8"/>
      <c r="J149" s="55"/>
      <c r="K149" s="78"/>
      <c r="L149" s="38"/>
      <c r="M149" s="38"/>
    </row>
    <row r="150" spans="1:13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8"/>
      <c r="J150" s="55"/>
      <c r="K150" s="78"/>
      <c r="L150" s="38"/>
      <c r="M150" s="38"/>
    </row>
    <row r="151" spans="1:13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8"/>
      <c r="J151" s="55"/>
      <c r="K151" s="78"/>
      <c r="L151" s="38"/>
      <c r="M151" s="38"/>
    </row>
    <row r="152" spans="1:13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8"/>
      <c r="J152" s="55"/>
      <c r="K152" s="78"/>
      <c r="L152" s="38"/>
      <c r="M152" s="38"/>
    </row>
    <row r="153" spans="1:13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8"/>
      <c r="J153" s="55"/>
      <c r="K153" s="78"/>
      <c r="L153" s="38"/>
      <c r="M153" s="38"/>
    </row>
    <row r="154" spans="1:13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8"/>
      <c r="J154" s="55"/>
      <c r="K154" s="78"/>
      <c r="L154" s="38"/>
      <c r="M154" s="38"/>
    </row>
    <row r="155" spans="1:13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8"/>
      <c r="J155" s="55"/>
      <c r="K155" s="78"/>
      <c r="L155" s="38"/>
      <c r="M155" s="38"/>
    </row>
    <row r="156" spans="1:13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8"/>
      <c r="J156" s="55"/>
      <c r="K156" s="78"/>
      <c r="L156" s="38"/>
      <c r="M156" s="38"/>
    </row>
    <row r="157" spans="1:13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8"/>
      <c r="J157" s="55"/>
      <c r="K157" s="78"/>
      <c r="L157" s="38"/>
      <c r="M157" s="38"/>
    </row>
    <row r="158" spans="1:13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8"/>
      <c r="J158" s="55"/>
      <c r="K158" s="78"/>
      <c r="L158" s="38"/>
      <c r="M158" s="38"/>
    </row>
    <row r="159" spans="1:13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8"/>
      <c r="J159" s="55"/>
      <c r="K159" s="78"/>
      <c r="L159" s="38"/>
      <c r="M159" s="38"/>
    </row>
    <row r="160" spans="1:13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8"/>
      <c r="J160" s="55"/>
      <c r="K160" s="78"/>
      <c r="L160" s="38"/>
      <c r="M160" s="38"/>
    </row>
    <row r="161" spans="1:13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8"/>
      <c r="J161" s="55"/>
      <c r="K161" s="78"/>
      <c r="L161" s="38"/>
      <c r="M161" s="38"/>
    </row>
    <row r="162" spans="1:13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8"/>
      <c r="J162" s="55"/>
      <c r="K162" s="78"/>
      <c r="L162" s="38"/>
      <c r="M162" s="38"/>
    </row>
    <row r="163" spans="1:13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8"/>
      <c r="J163" s="55"/>
      <c r="K163" s="78"/>
      <c r="L163" s="38"/>
      <c r="M163" s="38"/>
    </row>
    <row r="164" spans="1:13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8"/>
      <c r="J164" s="55"/>
      <c r="K164" s="78"/>
      <c r="L164" s="38"/>
      <c r="M164" s="38"/>
    </row>
    <row r="165" spans="1:13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8"/>
      <c r="J165" s="55"/>
      <c r="K165" s="78"/>
      <c r="L165" s="38"/>
      <c r="M165" s="38"/>
    </row>
    <row r="166" spans="1:13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8"/>
      <c r="J166" s="55"/>
      <c r="K166" s="78"/>
      <c r="L166" s="38"/>
      <c r="M166" s="38"/>
    </row>
    <row r="167" spans="1:13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8"/>
      <c r="J167" s="55"/>
      <c r="K167" s="78"/>
      <c r="L167" s="38"/>
      <c r="M167" s="38"/>
    </row>
    <row r="168" spans="1:13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8"/>
      <c r="J168" s="55"/>
      <c r="K168" s="78"/>
      <c r="L168" s="38"/>
      <c r="M168" s="38"/>
    </row>
    <row r="169" spans="1:13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8"/>
      <c r="J169" s="55"/>
      <c r="K169" s="78"/>
      <c r="L169" s="38"/>
      <c r="M169" s="38"/>
    </row>
    <row r="170" spans="1:13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8"/>
      <c r="J170" s="55"/>
      <c r="K170" s="78"/>
      <c r="L170" s="38"/>
      <c r="M170" s="38"/>
    </row>
    <row r="171" spans="1:13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8"/>
      <c r="J171" s="55"/>
      <c r="K171" s="78"/>
      <c r="L171" s="38"/>
      <c r="M171" s="38"/>
    </row>
    <row r="172" spans="1:13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8"/>
      <c r="J172" s="55"/>
      <c r="K172" s="78"/>
      <c r="L172" s="38"/>
      <c r="M172" s="38"/>
    </row>
    <row r="173" spans="1:13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8"/>
      <c r="J173" s="55"/>
      <c r="K173" s="78"/>
      <c r="L173" s="38"/>
      <c r="M173" s="38"/>
    </row>
    <row r="174" spans="1:13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8"/>
      <c r="J174" s="55"/>
      <c r="K174" s="78"/>
      <c r="L174" s="38"/>
      <c r="M174" s="38"/>
    </row>
    <row r="175" spans="1:13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8"/>
      <c r="J175" s="55"/>
      <c r="K175" s="78"/>
      <c r="L175" s="38"/>
      <c r="M175" s="38"/>
    </row>
    <row r="176" spans="1:13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8"/>
      <c r="J176" s="55"/>
      <c r="K176" s="78"/>
      <c r="L176" s="38"/>
      <c r="M176" s="38"/>
    </row>
    <row r="177" spans="1:13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8"/>
      <c r="J177" s="55"/>
      <c r="K177" s="78"/>
      <c r="L177" s="38"/>
      <c r="M177" s="38"/>
    </row>
    <row r="178" spans="1:13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8"/>
      <c r="J178" s="55"/>
      <c r="K178" s="78"/>
      <c r="L178" s="38"/>
      <c r="M178" s="38"/>
    </row>
    <row r="179" spans="1:13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8"/>
      <c r="J179" s="55"/>
      <c r="K179" s="78"/>
      <c r="L179" s="38"/>
      <c r="M179" s="38"/>
    </row>
    <row r="180" spans="1:13" s="5" customFormat="1" ht="31.5" customHeight="1" x14ac:dyDescent="0.3">
      <c r="A180" s="3"/>
      <c r="B180" s="18"/>
      <c r="C180" s="17"/>
      <c r="D180" s="11"/>
      <c r="E180" s="11"/>
      <c r="F180" s="22"/>
      <c r="G180" s="12"/>
      <c r="H180" s="12"/>
      <c r="I180" s="38"/>
      <c r="J180" s="55"/>
      <c r="K180" s="78"/>
      <c r="L180" s="38"/>
      <c r="M180" s="38"/>
    </row>
    <row r="181" spans="1:13" s="5" customFormat="1" ht="31.5" customHeight="1" x14ac:dyDescent="0.3">
      <c r="A181" s="3"/>
      <c r="B181" s="18"/>
      <c r="C181" s="17"/>
      <c r="D181" s="11"/>
      <c r="E181" s="11"/>
      <c r="F181" s="22"/>
      <c r="G181" s="12"/>
      <c r="H181" s="12"/>
      <c r="I181" s="38"/>
      <c r="J181" s="55"/>
      <c r="K181" s="78"/>
      <c r="L181" s="38"/>
      <c r="M181" s="38"/>
    </row>
    <row r="182" spans="1:13" s="5" customFormat="1" ht="31.5" customHeight="1" x14ac:dyDescent="0.3">
      <c r="A182" s="3"/>
      <c r="B182" s="18"/>
      <c r="C182" s="17"/>
      <c r="D182" s="11"/>
      <c r="E182" s="11"/>
      <c r="F182" s="22"/>
      <c r="G182" s="12"/>
      <c r="H182" s="12"/>
      <c r="I182" s="38"/>
      <c r="J182" s="55"/>
      <c r="K182" s="78"/>
      <c r="L182" s="38"/>
      <c r="M182" s="38"/>
    </row>
    <row r="183" spans="1:13" s="5" customFormat="1" ht="31.5" customHeight="1" x14ac:dyDescent="0.3">
      <c r="A183" s="3"/>
      <c r="B183" s="18"/>
      <c r="C183" s="17"/>
      <c r="D183" s="11"/>
      <c r="E183" s="11"/>
      <c r="F183" s="22"/>
      <c r="G183" s="12"/>
      <c r="H183" s="12"/>
      <c r="I183" s="38"/>
      <c r="J183" s="55"/>
      <c r="K183" s="78"/>
      <c r="L183" s="38"/>
      <c r="M183" s="38"/>
    </row>
    <row r="184" spans="1:13" s="5" customFormat="1" ht="31.5" customHeight="1" x14ac:dyDescent="0.3">
      <c r="A184" s="3"/>
      <c r="B184" s="18"/>
      <c r="C184" s="17"/>
      <c r="D184" s="11"/>
      <c r="E184" s="11"/>
      <c r="F184" s="22"/>
      <c r="G184" s="12"/>
      <c r="H184" s="12"/>
      <c r="I184" s="38"/>
      <c r="J184" s="55"/>
      <c r="K184" s="78"/>
      <c r="L184" s="38"/>
      <c r="M184" s="38"/>
    </row>
    <row r="185" spans="1:13" s="5" customFormat="1" ht="31.5" customHeight="1" x14ac:dyDescent="0.3">
      <c r="A185" s="3"/>
      <c r="B185" s="18"/>
      <c r="C185" s="17"/>
      <c r="D185" s="11"/>
      <c r="E185" s="11"/>
      <c r="F185" s="22"/>
      <c r="G185" s="12"/>
      <c r="H185" s="12"/>
      <c r="I185" s="38"/>
      <c r="J185" s="55"/>
      <c r="K185" s="78"/>
      <c r="L185" s="38"/>
      <c r="M185" s="38"/>
    </row>
    <row r="186" spans="1:13" s="5" customFormat="1" ht="31.5" customHeight="1" x14ac:dyDescent="0.3">
      <c r="A186" s="3"/>
      <c r="B186" s="18"/>
      <c r="C186" s="17"/>
      <c r="D186" s="11"/>
      <c r="E186" s="11"/>
      <c r="F186" s="22"/>
      <c r="G186" s="12"/>
      <c r="H186" s="12"/>
      <c r="I186" s="38"/>
      <c r="J186" s="55"/>
      <c r="K186" s="78"/>
      <c r="L186" s="38"/>
      <c r="M186" s="38"/>
    </row>
    <row r="187" spans="1:13" s="5" customFormat="1" ht="31.5" customHeight="1" x14ac:dyDescent="0.3">
      <c r="A187" s="3"/>
      <c r="B187" s="18"/>
      <c r="C187" s="17"/>
      <c r="D187" s="11"/>
      <c r="E187" s="11"/>
      <c r="F187" s="22"/>
      <c r="G187" s="12"/>
      <c r="H187" s="12"/>
      <c r="I187" s="38"/>
      <c r="J187" s="55"/>
      <c r="K187" s="78"/>
      <c r="L187" s="38"/>
      <c r="M187" s="38"/>
    </row>
    <row r="188" spans="1:13" s="5" customFormat="1" ht="31.5" customHeight="1" x14ac:dyDescent="0.3">
      <c r="A188" s="3"/>
      <c r="B188" s="18"/>
      <c r="C188" s="17"/>
      <c r="D188" s="11"/>
      <c r="E188" s="11"/>
      <c r="F188" s="22"/>
      <c r="G188" s="12"/>
      <c r="H188" s="12"/>
      <c r="I188" s="38"/>
      <c r="J188" s="55"/>
      <c r="K188" s="78"/>
      <c r="L188" s="38"/>
      <c r="M188" s="38"/>
    </row>
    <row r="189" spans="1:13" s="5" customFormat="1" ht="31.5" customHeight="1" x14ac:dyDescent="0.3">
      <c r="A189" s="3"/>
      <c r="B189" s="18"/>
      <c r="C189" s="17"/>
      <c r="D189" s="11"/>
      <c r="E189" s="11"/>
      <c r="F189" s="22"/>
      <c r="G189" s="12"/>
      <c r="H189" s="12"/>
      <c r="I189" s="38"/>
      <c r="J189" s="55"/>
      <c r="K189" s="78"/>
      <c r="L189" s="38"/>
      <c r="M189" s="38"/>
    </row>
    <row r="190" spans="1:13" s="6" customFormat="1" ht="47.1" customHeight="1" x14ac:dyDescent="0.3">
      <c r="A190" s="2"/>
      <c r="B190" s="18"/>
      <c r="C190" s="17"/>
      <c r="D190" s="11"/>
      <c r="E190" s="11"/>
      <c r="F190" s="22"/>
      <c r="G190" s="12"/>
      <c r="H190" s="12"/>
      <c r="I190" s="38"/>
      <c r="J190" s="55"/>
      <c r="K190" s="78"/>
      <c r="L190" s="38"/>
      <c r="M190" s="38"/>
    </row>
    <row r="191" spans="1:13" s="6" customFormat="1" ht="47.1" customHeight="1" x14ac:dyDescent="0.3">
      <c r="A191" s="2"/>
      <c r="B191" s="18"/>
      <c r="C191" s="17"/>
      <c r="D191" s="11"/>
      <c r="E191" s="11"/>
      <c r="F191" s="22"/>
      <c r="G191" s="12"/>
      <c r="H191" s="12"/>
      <c r="I191" s="38"/>
      <c r="J191" s="55"/>
      <c r="K191" s="78"/>
      <c r="L191" s="38"/>
      <c r="M191" s="38"/>
    </row>
    <row r="192" spans="1:13" s="6" customFormat="1" ht="47.1" customHeight="1" x14ac:dyDescent="0.3">
      <c r="A192" s="2"/>
      <c r="B192" s="18"/>
      <c r="C192" s="17"/>
      <c r="D192" s="11"/>
      <c r="E192" s="11"/>
      <c r="F192" s="22"/>
      <c r="G192" s="12"/>
      <c r="H192" s="12"/>
      <c r="I192" s="38"/>
      <c r="J192" s="55"/>
      <c r="K192" s="78"/>
      <c r="L192" s="38"/>
      <c r="M192" s="38"/>
    </row>
    <row r="193" spans="1:13" s="6" customFormat="1" ht="47.1" customHeight="1" x14ac:dyDescent="0.3">
      <c r="A193" s="2"/>
      <c r="B193" s="18"/>
      <c r="C193" s="17"/>
      <c r="D193" s="11"/>
      <c r="E193" s="11"/>
      <c r="F193" s="22"/>
      <c r="G193" s="12"/>
      <c r="H193" s="12"/>
      <c r="I193" s="38"/>
      <c r="J193" s="55"/>
      <c r="K193" s="78"/>
      <c r="L193" s="38"/>
      <c r="M193" s="38"/>
    </row>
    <row r="194" spans="1:13" s="6" customFormat="1" ht="47.1" customHeight="1" x14ac:dyDescent="0.3">
      <c r="A194" s="2"/>
      <c r="B194" s="18"/>
      <c r="C194" s="17"/>
      <c r="D194" s="11"/>
      <c r="E194" s="11"/>
      <c r="F194" s="22"/>
      <c r="G194" s="12"/>
      <c r="H194" s="12"/>
      <c r="I194" s="38"/>
      <c r="J194" s="55"/>
      <c r="K194" s="78"/>
      <c r="L194" s="38"/>
      <c r="M194" s="38"/>
    </row>
    <row r="195" spans="1:13" s="6" customFormat="1" ht="31.5" customHeight="1" x14ac:dyDescent="0.3">
      <c r="A195" s="2"/>
      <c r="B195" s="18"/>
      <c r="C195" s="17"/>
      <c r="D195" s="11"/>
      <c r="E195" s="11"/>
      <c r="F195" s="22"/>
      <c r="G195" s="12"/>
      <c r="H195" s="12"/>
      <c r="I195" s="38"/>
      <c r="J195" s="55"/>
      <c r="K195" s="78"/>
      <c r="L195" s="38"/>
      <c r="M195" s="38"/>
    </row>
    <row r="196" spans="1:13" s="6" customFormat="1" ht="31.5" customHeight="1" x14ac:dyDescent="0.3">
      <c r="A196" s="2"/>
      <c r="B196" s="18"/>
      <c r="C196" s="17"/>
      <c r="D196" s="11"/>
      <c r="E196" s="11"/>
      <c r="F196" s="22"/>
      <c r="G196" s="12"/>
      <c r="H196" s="12"/>
      <c r="I196" s="38"/>
      <c r="J196" s="55"/>
      <c r="K196" s="78"/>
      <c r="L196" s="38"/>
      <c r="M196" s="38"/>
    </row>
    <row r="197" spans="1:13" s="6" customFormat="1" ht="31.5" customHeight="1" x14ac:dyDescent="0.3">
      <c r="A197" s="2"/>
      <c r="B197" s="18"/>
      <c r="C197" s="17"/>
      <c r="D197" s="11"/>
      <c r="E197" s="11"/>
      <c r="F197" s="22"/>
      <c r="G197" s="12"/>
      <c r="H197" s="12"/>
      <c r="I197" s="38"/>
      <c r="J197" s="55"/>
      <c r="K197" s="78"/>
      <c r="L197" s="38"/>
      <c r="M197" s="38"/>
    </row>
    <row r="198" spans="1:13" s="6" customFormat="1" ht="31.5" customHeight="1" x14ac:dyDescent="0.3">
      <c r="A198" s="2"/>
      <c r="B198" s="18"/>
      <c r="C198" s="17"/>
      <c r="D198" s="11"/>
      <c r="E198" s="11"/>
      <c r="F198" s="22"/>
      <c r="G198" s="12"/>
      <c r="H198" s="12"/>
      <c r="I198" s="38"/>
      <c r="J198" s="55"/>
      <c r="K198" s="78"/>
      <c r="L198" s="38"/>
      <c r="M198" s="38"/>
    </row>
    <row r="199" spans="1:13" s="6" customFormat="1" ht="148.5" customHeight="1" x14ac:dyDescent="0.3">
      <c r="A199" s="2"/>
      <c r="B199" s="18"/>
      <c r="C199" s="17"/>
      <c r="D199" s="11"/>
      <c r="E199" s="11"/>
      <c r="F199" s="22"/>
      <c r="G199" s="12"/>
      <c r="H199" s="12"/>
      <c r="I199" s="38"/>
      <c r="J199" s="55"/>
      <c r="K199" s="78"/>
      <c r="L199" s="38"/>
      <c r="M199" s="38"/>
    </row>
    <row r="200" spans="1:13" s="6" customFormat="1" ht="42" customHeight="1" x14ac:dyDescent="0.3">
      <c r="A200" s="2"/>
      <c r="B200" s="18"/>
      <c r="C200" s="17"/>
      <c r="D200" s="11"/>
      <c r="E200" s="11"/>
      <c r="F200" s="22"/>
      <c r="G200" s="12"/>
      <c r="H200" s="12"/>
      <c r="I200" s="38"/>
      <c r="J200" s="55"/>
      <c r="K200" s="78"/>
      <c r="L200" s="38"/>
      <c r="M200" s="38"/>
    </row>
    <row r="201" spans="1:13" s="6" customFormat="1" ht="42" customHeight="1" x14ac:dyDescent="0.3">
      <c r="A201" s="2"/>
      <c r="B201" s="18"/>
      <c r="C201" s="17"/>
      <c r="D201" s="11"/>
      <c r="E201" s="11"/>
      <c r="F201" s="22"/>
      <c r="G201" s="12"/>
      <c r="H201" s="12"/>
      <c r="I201" s="38"/>
      <c r="J201" s="55"/>
      <c r="K201" s="78"/>
      <c r="L201" s="38"/>
      <c r="M201" s="38"/>
    </row>
    <row r="202" spans="1:13" s="6" customFormat="1" ht="42" customHeight="1" x14ac:dyDescent="0.3">
      <c r="A202" s="2"/>
      <c r="B202" s="18"/>
      <c r="C202" s="17"/>
      <c r="D202" s="11"/>
      <c r="E202" s="11"/>
      <c r="F202" s="22"/>
      <c r="G202" s="12"/>
      <c r="H202" s="12"/>
      <c r="I202" s="38"/>
      <c r="J202" s="55"/>
      <c r="K202" s="78"/>
      <c r="L202" s="38"/>
      <c r="M202" s="38"/>
    </row>
    <row r="203" spans="1:13" s="6" customFormat="1" ht="42" customHeight="1" x14ac:dyDescent="0.3">
      <c r="A203" s="2"/>
      <c r="B203" s="18"/>
      <c r="C203" s="17"/>
      <c r="D203" s="11"/>
      <c r="E203" s="11"/>
      <c r="F203" s="22"/>
      <c r="G203" s="12"/>
      <c r="H203" s="12"/>
      <c r="I203" s="38"/>
      <c r="J203" s="55"/>
      <c r="K203" s="78"/>
      <c r="L203" s="38"/>
      <c r="M203" s="38"/>
    </row>
    <row r="204" spans="1:13" s="6" customFormat="1" ht="42" customHeight="1" x14ac:dyDescent="0.3">
      <c r="A204" s="2"/>
      <c r="B204" s="18"/>
      <c r="C204" s="17"/>
      <c r="D204" s="11"/>
      <c r="E204" s="11"/>
      <c r="F204" s="22"/>
      <c r="G204" s="12"/>
      <c r="H204" s="12"/>
      <c r="I204" s="38"/>
      <c r="J204" s="55"/>
      <c r="K204" s="78"/>
      <c r="L204" s="38"/>
      <c r="M204" s="38"/>
    </row>
    <row r="205" spans="1:13" s="6" customFormat="1" ht="42" customHeight="1" x14ac:dyDescent="0.3">
      <c r="A205" s="2"/>
      <c r="B205" s="18"/>
      <c r="C205" s="17"/>
      <c r="D205" s="11"/>
      <c r="E205" s="11"/>
      <c r="F205" s="22"/>
      <c r="G205" s="12"/>
      <c r="H205" s="12"/>
      <c r="I205" s="38"/>
      <c r="J205" s="55"/>
      <c r="K205" s="78"/>
      <c r="L205" s="38"/>
      <c r="M205" s="38"/>
    </row>
    <row r="206" spans="1:13" s="6" customFormat="1" ht="42" customHeight="1" x14ac:dyDescent="0.3">
      <c r="A206" s="2"/>
      <c r="B206" s="18"/>
      <c r="C206" s="17"/>
      <c r="D206" s="11"/>
      <c r="E206" s="11"/>
      <c r="F206" s="22"/>
      <c r="G206" s="12"/>
      <c r="H206" s="12"/>
      <c r="I206" s="38"/>
      <c r="J206" s="55"/>
      <c r="K206" s="78"/>
      <c r="L206" s="38"/>
      <c r="M206" s="38"/>
    </row>
    <row r="207" spans="1:13" s="6" customFormat="1" ht="42" customHeight="1" x14ac:dyDescent="0.3">
      <c r="A207" s="2"/>
      <c r="B207" s="18"/>
      <c r="C207" s="17"/>
      <c r="D207" s="11"/>
      <c r="E207" s="11"/>
      <c r="F207" s="22"/>
      <c r="G207" s="12"/>
      <c r="H207" s="12"/>
      <c r="I207" s="38"/>
      <c r="J207" s="55"/>
      <c r="K207" s="78"/>
      <c r="L207" s="38"/>
      <c r="M207" s="38"/>
    </row>
    <row r="208" spans="1:13" s="6" customFormat="1" ht="42" customHeight="1" x14ac:dyDescent="0.3">
      <c r="A208" s="2"/>
      <c r="B208" s="18"/>
      <c r="C208" s="17"/>
      <c r="D208" s="11"/>
      <c r="E208" s="11"/>
      <c r="F208" s="22"/>
      <c r="G208" s="12"/>
      <c r="H208" s="12"/>
      <c r="I208" s="38"/>
      <c r="J208" s="55"/>
      <c r="K208" s="78"/>
      <c r="L208" s="38"/>
      <c r="M208" s="38"/>
    </row>
    <row r="209" spans="1:13" s="6" customFormat="1" ht="42" customHeight="1" x14ac:dyDescent="0.3">
      <c r="A209" s="2"/>
      <c r="B209" s="18"/>
      <c r="C209" s="17"/>
      <c r="D209" s="11"/>
      <c r="E209" s="11"/>
      <c r="F209" s="22"/>
      <c r="G209" s="12"/>
      <c r="H209" s="12"/>
      <c r="I209" s="38"/>
      <c r="J209" s="55"/>
      <c r="K209" s="78"/>
      <c r="L209" s="38"/>
      <c r="M209" s="38"/>
    </row>
    <row r="210" spans="1:13" s="6" customFormat="1" ht="42" customHeight="1" x14ac:dyDescent="0.3">
      <c r="A210" s="2"/>
      <c r="B210" s="18"/>
      <c r="C210" s="17"/>
      <c r="D210" s="11"/>
      <c r="E210" s="11"/>
      <c r="F210" s="22"/>
      <c r="G210" s="12"/>
      <c r="H210" s="12"/>
      <c r="I210" s="38"/>
      <c r="J210" s="55"/>
      <c r="K210" s="78"/>
      <c r="L210" s="38"/>
      <c r="M210" s="38"/>
    </row>
    <row r="211" spans="1:13" s="6" customFormat="1" ht="42" customHeight="1" x14ac:dyDescent="0.3">
      <c r="A211" s="2"/>
      <c r="B211" s="18"/>
      <c r="C211" s="17"/>
      <c r="D211" s="11"/>
      <c r="E211" s="11"/>
      <c r="F211" s="22"/>
      <c r="G211" s="12"/>
      <c r="H211" s="12"/>
      <c r="I211" s="38"/>
      <c r="J211" s="55"/>
      <c r="K211" s="78"/>
      <c r="L211" s="38"/>
      <c r="M211" s="38"/>
    </row>
    <row r="212" spans="1:13" s="6" customFormat="1" ht="42" customHeight="1" x14ac:dyDescent="0.3">
      <c r="A212" s="2"/>
      <c r="B212" s="18"/>
      <c r="C212" s="17"/>
      <c r="D212" s="11"/>
      <c r="E212" s="11"/>
      <c r="F212" s="22"/>
      <c r="G212" s="12"/>
      <c r="H212" s="12"/>
      <c r="I212" s="38"/>
      <c r="J212" s="55"/>
      <c r="K212" s="78"/>
      <c r="L212" s="38"/>
      <c r="M212" s="38"/>
    </row>
    <row r="213" spans="1:13" s="6" customFormat="1" ht="42" customHeight="1" x14ac:dyDescent="0.3">
      <c r="A213" s="2"/>
      <c r="B213" s="18"/>
      <c r="C213" s="17"/>
      <c r="D213" s="11"/>
      <c r="E213" s="11"/>
      <c r="F213" s="22"/>
      <c r="G213" s="12"/>
      <c r="H213" s="12"/>
      <c r="I213" s="38"/>
      <c r="J213" s="55"/>
      <c r="K213" s="78"/>
      <c r="L213" s="38"/>
      <c r="M213" s="38"/>
    </row>
    <row r="214" spans="1:13" s="6" customFormat="1" ht="42" customHeight="1" x14ac:dyDescent="0.3">
      <c r="A214" s="2"/>
      <c r="B214" s="18"/>
      <c r="C214" s="17"/>
      <c r="D214" s="11"/>
      <c r="E214" s="11"/>
      <c r="F214" s="22"/>
      <c r="G214" s="12"/>
      <c r="H214" s="12"/>
      <c r="I214" s="38"/>
      <c r="J214" s="55"/>
      <c r="K214" s="78"/>
      <c r="L214" s="38"/>
      <c r="M214" s="38"/>
    </row>
    <row r="215" spans="1:13" s="6" customFormat="1" ht="45" customHeight="1" x14ac:dyDescent="0.3">
      <c r="A215" s="2"/>
      <c r="B215" s="18"/>
      <c r="C215" s="17"/>
      <c r="D215" s="11"/>
      <c r="E215" s="11"/>
      <c r="F215" s="22"/>
      <c r="G215" s="12"/>
      <c r="H215" s="12"/>
      <c r="I215" s="38"/>
      <c r="J215" s="55"/>
      <c r="K215" s="78"/>
      <c r="L215" s="38"/>
      <c r="M215" s="38"/>
    </row>
    <row r="216" spans="1:13" s="7" customFormat="1" ht="45" customHeight="1" x14ac:dyDescent="0.3">
      <c r="A216" s="2"/>
      <c r="B216" s="18"/>
      <c r="C216" s="17"/>
      <c r="D216" s="11"/>
      <c r="E216" s="11"/>
      <c r="F216" s="22"/>
      <c r="G216" s="12"/>
      <c r="H216" s="12"/>
      <c r="I216" s="38"/>
      <c r="J216" s="55"/>
      <c r="K216" s="78"/>
      <c r="L216" s="38"/>
      <c r="M216" s="38"/>
    </row>
    <row r="217" spans="1:13" s="7" customFormat="1" ht="45" customHeight="1" x14ac:dyDescent="0.3">
      <c r="A217" s="2"/>
      <c r="B217" s="18"/>
      <c r="C217" s="17"/>
      <c r="D217" s="11"/>
      <c r="E217" s="11"/>
      <c r="F217" s="22"/>
      <c r="G217" s="12"/>
      <c r="H217" s="12"/>
      <c r="I217" s="38"/>
      <c r="J217" s="55"/>
      <c r="K217" s="78"/>
      <c r="L217" s="38"/>
      <c r="M217" s="38"/>
    </row>
    <row r="218" spans="1:13" s="7" customFormat="1" ht="45" customHeight="1" x14ac:dyDescent="0.3">
      <c r="A218" s="2"/>
      <c r="B218" s="18"/>
      <c r="C218" s="17"/>
      <c r="D218" s="11"/>
      <c r="E218" s="11"/>
      <c r="F218" s="22"/>
      <c r="G218" s="12"/>
      <c r="H218" s="12"/>
      <c r="I218" s="38"/>
      <c r="J218" s="55"/>
      <c r="K218" s="78"/>
      <c r="L218" s="38"/>
      <c r="M218" s="38"/>
    </row>
    <row r="219" spans="1:13" s="7" customFormat="1" ht="69.75" customHeight="1" x14ac:dyDescent="0.3">
      <c r="A219" s="2"/>
      <c r="B219" s="18"/>
      <c r="C219" s="17"/>
      <c r="D219" s="11"/>
      <c r="E219" s="11"/>
      <c r="F219" s="22"/>
      <c r="G219" s="12"/>
      <c r="H219" s="12"/>
      <c r="I219" s="38"/>
      <c r="J219" s="55"/>
      <c r="K219" s="78"/>
      <c r="L219" s="38"/>
      <c r="M219" s="38"/>
    </row>
    <row r="220" spans="1:13" s="6" customFormat="1" ht="31.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8"/>
      <c r="J220" s="55"/>
      <c r="K220" s="78"/>
      <c r="L220" s="38"/>
      <c r="M220" s="38"/>
    </row>
    <row r="221" spans="1:13" s="6" customFormat="1" ht="31.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8"/>
      <c r="J221" s="55"/>
      <c r="K221" s="78"/>
      <c r="L221" s="38"/>
      <c r="M221" s="38"/>
    </row>
    <row r="222" spans="1:13" s="6" customFormat="1" ht="31.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8"/>
      <c r="J222" s="55"/>
      <c r="K222" s="78"/>
      <c r="L222" s="38"/>
      <c r="M222" s="38"/>
    </row>
    <row r="223" spans="1:13" s="6" customFormat="1" ht="31.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8"/>
      <c r="J223" s="55"/>
      <c r="K223" s="78"/>
      <c r="L223" s="38"/>
      <c r="M223" s="38"/>
    </row>
    <row r="224" spans="1:13" s="6" customFormat="1" ht="31.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8"/>
      <c r="J224" s="55"/>
      <c r="K224" s="78"/>
      <c r="L224" s="38"/>
      <c r="M224" s="38"/>
    </row>
    <row r="225" spans="1:13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8"/>
      <c r="J225" s="55"/>
      <c r="K225" s="78"/>
      <c r="L225" s="38"/>
      <c r="M225" s="38"/>
    </row>
    <row r="226" spans="1:13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8"/>
      <c r="J226" s="55"/>
      <c r="K226" s="78"/>
      <c r="L226" s="38"/>
      <c r="M226" s="38"/>
    </row>
    <row r="227" spans="1:13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8"/>
      <c r="J227" s="55"/>
      <c r="K227" s="78"/>
      <c r="L227" s="38"/>
      <c r="M227" s="38"/>
    </row>
    <row r="228" spans="1:13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8"/>
      <c r="J228" s="55"/>
      <c r="K228" s="78"/>
      <c r="L228" s="38"/>
      <c r="M228" s="38"/>
    </row>
    <row r="229" spans="1:13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8"/>
      <c r="J229" s="55"/>
      <c r="K229" s="78"/>
      <c r="L229" s="38"/>
      <c r="M229" s="38"/>
    </row>
    <row r="230" spans="1:13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8"/>
      <c r="J230" s="55"/>
      <c r="K230" s="78"/>
      <c r="L230" s="38"/>
      <c r="M230" s="38"/>
    </row>
    <row r="231" spans="1:13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8"/>
      <c r="J231" s="55"/>
      <c r="K231" s="78"/>
      <c r="L231" s="38"/>
      <c r="M231" s="38"/>
    </row>
    <row r="232" spans="1:13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8"/>
      <c r="J232" s="55"/>
      <c r="K232" s="78"/>
      <c r="L232" s="38"/>
      <c r="M232" s="38"/>
    </row>
    <row r="233" spans="1:13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8"/>
      <c r="J233" s="55"/>
      <c r="K233" s="78"/>
      <c r="L233" s="38"/>
      <c r="M233" s="38"/>
    </row>
    <row r="234" spans="1:13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8"/>
      <c r="J234" s="55"/>
      <c r="K234" s="78"/>
      <c r="L234" s="38"/>
      <c r="M234" s="38"/>
    </row>
    <row r="235" spans="1:13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8"/>
      <c r="J235" s="55"/>
      <c r="K235" s="78"/>
      <c r="L235" s="38"/>
      <c r="M235" s="38"/>
    </row>
    <row r="236" spans="1:13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8"/>
      <c r="J236" s="55"/>
      <c r="K236" s="78"/>
      <c r="L236" s="38"/>
      <c r="M236" s="38"/>
    </row>
    <row r="237" spans="1:13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8"/>
      <c r="J237" s="55"/>
      <c r="K237" s="78"/>
      <c r="L237" s="38"/>
      <c r="M237" s="38"/>
    </row>
    <row r="238" spans="1:13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8"/>
      <c r="J238" s="55"/>
      <c r="K238" s="78"/>
      <c r="L238" s="38"/>
      <c r="M238" s="38"/>
    </row>
    <row r="239" spans="1:13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8"/>
      <c r="J239" s="55"/>
      <c r="K239" s="78"/>
      <c r="L239" s="38"/>
      <c r="M239" s="38"/>
    </row>
    <row r="240" spans="1:13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8"/>
      <c r="J240" s="55"/>
      <c r="K240" s="78"/>
      <c r="L240" s="38"/>
      <c r="M240" s="38"/>
    </row>
    <row r="241" spans="1:13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8"/>
      <c r="J241" s="55"/>
      <c r="K241" s="78"/>
      <c r="L241" s="38"/>
      <c r="M241" s="38"/>
    </row>
    <row r="242" spans="1:13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8"/>
      <c r="J242" s="55"/>
      <c r="K242" s="78"/>
      <c r="L242" s="38"/>
      <c r="M242" s="38"/>
    </row>
    <row r="243" spans="1:13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8"/>
      <c r="J243" s="55"/>
      <c r="K243" s="78"/>
      <c r="L243" s="38"/>
      <c r="M243" s="38"/>
    </row>
    <row r="244" spans="1:13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8"/>
      <c r="J244" s="55"/>
      <c r="K244" s="78"/>
      <c r="L244" s="38"/>
      <c r="M244" s="38"/>
    </row>
    <row r="245" spans="1:13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8"/>
      <c r="J245" s="55"/>
      <c r="K245" s="78"/>
      <c r="L245" s="38"/>
      <c r="M245" s="38"/>
    </row>
    <row r="246" spans="1:13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8"/>
      <c r="J246" s="55"/>
      <c r="K246" s="78"/>
      <c r="L246" s="38"/>
      <c r="M246" s="38"/>
    </row>
    <row r="247" spans="1:13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8"/>
      <c r="J247" s="55"/>
      <c r="K247" s="78"/>
      <c r="L247" s="38"/>
      <c r="M247" s="38"/>
    </row>
    <row r="248" spans="1:13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8"/>
      <c r="J248" s="55"/>
      <c r="K248" s="78"/>
      <c r="L248" s="38"/>
      <c r="M248" s="38"/>
    </row>
    <row r="249" spans="1:13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8"/>
      <c r="J249" s="55"/>
      <c r="K249" s="78"/>
      <c r="L249" s="38"/>
      <c r="M249" s="38"/>
    </row>
    <row r="250" spans="1:13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8"/>
      <c r="J250" s="55"/>
      <c r="K250" s="78"/>
      <c r="L250" s="38"/>
      <c r="M250" s="38"/>
    </row>
    <row r="251" spans="1:13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8"/>
      <c r="J251" s="55"/>
      <c r="K251" s="78"/>
      <c r="L251" s="38"/>
      <c r="M251" s="38"/>
    </row>
    <row r="252" spans="1:13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8"/>
      <c r="J252" s="55"/>
      <c r="K252" s="78"/>
      <c r="L252" s="38"/>
      <c r="M252" s="38"/>
    </row>
    <row r="253" spans="1:13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8"/>
      <c r="J253" s="55"/>
      <c r="K253" s="78"/>
      <c r="L253" s="38"/>
      <c r="M253" s="38"/>
    </row>
    <row r="254" spans="1:13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8"/>
      <c r="J254" s="55"/>
      <c r="K254" s="78"/>
      <c r="L254" s="38"/>
      <c r="M254" s="38"/>
    </row>
    <row r="255" spans="1:13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8"/>
      <c r="J255" s="55"/>
      <c r="K255" s="78"/>
      <c r="L255" s="38"/>
      <c r="M255" s="38"/>
    </row>
    <row r="256" spans="1:13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8"/>
      <c r="J256" s="55"/>
      <c r="K256" s="78"/>
      <c r="L256" s="38"/>
      <c r="M256" s="38"/>
    </row>
    <row r="257" spans="1:13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8"/>
      <c r="J257" s="55"/>
      <c r="K257" s="78"/>
      <c r="L257" s="38"/>
      <c r="M257" s="38"/>
    </row>
    <row r="258" spans="1:13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8"/>
      <c r="J258" s="55"/>
      <c r="K258" s="78"/>
      <c r="L258" s="38"/>
      <c r="M258" s="38"/>
    </row>
    <row r="259" spans="1:13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8"/>
      <c r="J259" s="55"/>
      <c r="K259" s="78"/>
      <c r="L259" s="38"/>
      <c r="M259" s="38"/>
    </row>
    <row r="260" spans="1:13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8"/>
      <c r="J260" s="55"/>
      <c r="K260" s="78"/>
      <c r="L260" s="38"/>
      <c r="M260" s="38"/>
    </row>
    <row r="261" spans="1:13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8"/>
      <c r="J261" s="55"/>
      <c r="K261" s="78"/>
      <c r="L261" s="38"/>
      <c r="M261" s="38"/>
    </row>
    <row r="262" spans="1:13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8"/>
      <c r="J262" s="55"/>
      <c r="K262" s="78"/>
      <c r="L262" s="38"/>
      <c r="M262" s="38"/>
    </row>
    <row r="263" spans="1:13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8"/>
      <c r="J263" s="55"/>
      <c r="K263" s="78"/>
      <c r="L263" s="38"/>
      <c r="M263" s="38"/>
    </row>
    <row r="264" spans="1:13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8"/>
      <c r="J264" s="55"/>
      <c r="K264" s="78"/>
      <c r="L264" s="38"/>
      <c r="M264" s="38"/>
    </row>
    <row r="265" spans="1:13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8"/>
      <c r="J265" s="55"/>
      <c r="K265" s="78"/>
      <c r="L265" s="38"/>
      <c r="M265" s="38"/>
    </row>
    <row r="266" spans="1:13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8"/>
      <c r="J266" s="55"/>
      <c r="K266" s="78"/>
      <c r="L266" s="38"/>
      <c r="M266" s="38"/>
    </row>
    <row r="267" spans="1:13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8"/>
      <c r="J267" s="55"/>
      <c r="K267" s="78"/>
      <c r="L267" s="38"/>
      <c r="M267" s="38"/>
    </row>
    <row r="268" spans="1:13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8"/>
      <c r="J268" s="55"/>
      <c r="K268" s="78"/>
      <c r="L268" s="38"/>
      <c r="M268" s="38"/>
    </row>
    <row r="269" spans="1:13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8"/>
      <c r="J269" s="55"/>
      <c r="K269" s="78"/>
      <c r="L269" s="38"/>
      <c r="M269" s="38"/>
    </row>
    <row r="270" spans="1:13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8"/>
      <c r="J270" s="55"/>
      <c r="K270" s="78"/>
      <c r="L270" s="38"/>
      <c r="M270" s="38"/>
    </row>
    <row r="271" spans="1:13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8"/>
      <c r="J271" s="55"/>
      <c r="K271" s="78"/>
      <c r="L271" s="38"/>
      <c r="M271" s="38"/>
    </row>
    <row r="272" spans="1:13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8"/>
      <c r="J272" s="55"/>
      <c r="K272" s="78"/>
      <c r="L272" s="38"/>
      <c r="M272" s="38"/>
    </row>
    <row r="273" spans="1:13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8"/>
      <c r="J273" s="55"/>
      <c r="K273" s="78"/>
      <c r="L273" s="38"/>
      <c r="M273" s="38"/>
    </row>
    <row r="274" spans="1:13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8"/>
      <c r="J274" s="55"/>
      <c r="K274" s="78"/>
      <c r="L274" s="38"/>
      <c r="M274" s="38"/>
    </row>
    <row r="275" spans="1:13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8"/>
      <c r="J275" s="55"/>
      <c r="K275" s="78"/>
      <c r="L275" s="38"/>
      <c r="M275" s="38"/>
    </row>
    <row r="276" spans="1:13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8"/>
      <c r="J276" s="55"/>
      <c r="K276" s="78"/>
      <c r="L276" s="38"/>
      <c r="M276" s="38"/>
    </row>
    <row r="277" spans="1:13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8"/>
      <c r="J277" s="55"/>
      <c r="K277" s="78"/>
      <c r="L277" s="38"/>
      <c r="M277" s="38"/>
    </row>
    <row r="278" spans="1:13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8"/>
      <c r="J278" s="55"/>
      <c r="K278" s="78"/>
      <c r="L278" s="38"/>
      <c r="M278" s="38"/>
    </row>
    <row r="279" spans="1:13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8"/>
      <c r="J279" s="55"/>
      <c r="K279" s="78"/>
      <c r="L279" s="38"/>
      <c r="M279" s="38"/>
    </row>
    <row r="280" spans="1:13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8"/>
      <c r="J280" s="55"/>
      <c r="K280" s="78"/>
      <c r="L280" s="38"/>
      <c r="M280" s="38"/>
    </row>
    <row r="281" spans="1:13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8"/>
      <c r="J281" s="55"/>
      <c r="K281" s="78"/>
      <c r="L281" s="38"/>
      <c r="M281" s="38"/>
    </row>
    <row r="282" spans="1:13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8"/>
      <c r="J282" s="55"/>
      <c r="K282" s="78"/>
      <c r="L282" s="38"/>
      <c r="M282" s="38"/>
    </row>
    <row r="283" spans="1:13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8"/>
      <c r="J283" s="55"/>
      <c r="K283" s="78"/>
      <c r="L283" s="38"/>
      <c r="M283" s="38"/>
    </row>
    <row r="284" spans="1:13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8"/>
      <c r="J284" s="55"/>
      <c r="K284" s="78"/>
      <c r="L284" s="38"/>
      <c r="M284" s="38"/>
    </row>
    <row r="285" spans="1:13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8"/>
      <c r="J285" s="55"/>
      <c r="K285" s="78"/>
      <c r="L285" s="38"/>
      <c r="M285" s="38"/>
    </row>
    <row r="286" spans="1:13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8"/>
      <c r="J286" s="55"/>
      <c r="K286" s="78"/>
      <c r="L286" s="38"/>
      <c r="M286" s="38"/>
    </row>
    <row r="287" spans="1:13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8"/>
      <c r="J287" s="55"/>
      <c r="K287" s="78"/>
      <c r="L287" s="38"/>
      <c r="M287" s="38"/>
    </row>
    <row r="288" spans="1:13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8"/>
      <c r="J288" s="55"/>
      <c r="K288" s="78"/>
      <c r="L288" s="38"/>
      <c r="M288" s="38"/>
    </row>
    <row r="289" spans="1:13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8"/>
      <c r="J289" s="55"/>
      <c r="K289" s="78"/>
      <c r="L289" s="38"/>
      <c r="M289" s="38"/>
    </row>
    <row r="290" spans="1:13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8"/>
      <c r="J290" s="55"/>
      <c r="K290" s="78"/>
      <c r="L290" s="38"/>
      <c r="M290" s="38"/>
    </row>
    <row r="291" spans="1:13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8"/>
      <c r="J291" s="55"/>
      <c r="K291" s="78"/>
      <c r="L291" s="38"/>
      <c r="M291" s="38"/>
    </row>
    <row r="292" spans="1:13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8"/>
      <c r="J292" s="55"/>
      <c r="K292" s="78"/>
      <c r="L292" s="38"/>
      <c r="M292" s="38"/>
    </row>
    <row r="293" spans="1:13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8"/>
      <c r="J293" s="55"/>
      <c r="K293" s="78"/>
      <c r="L293" s="38"/>
      <c r="M293" s="38"/>
    </row>
    <row r="294" spans="1:13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8"/>
      <c r="J294" s="55"/>
      <c r="K294" s="78"/>
      <c r="L294" s="38"/>
      <c r="M294" s="38"/>
    </row>
    <row r="295" spans="1:13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8"/>
      <c r="J295" s="55"/>
      <c r="K295" s="78"/>
      <c r="L295" s="38"/>
      <c r="M295" s="38"/>
    </row>
    <row r="296" spans="1:13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8"/>
      <c r="J296" s="55"/>
      <c r="K296" s="78"/>
      <c r="L296" s="38"/>
      <c r="M296" s="38"/>
    </row>
    <row r="297" spans="1:13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8"/>
      <c r="J297" s="55"/>
      <c r="K297" s="78"/>
      <c r="L297" s="38"/>
      <c r="M297" s="38"/>
    </row>
    <row r="298" spans="1:13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8"/>
      <c r="J298" s="55"/>
      <c r="K298" s="78"/>
      <c r="L298" s="38"/>
      <c r="M298" s="38"/>
    </row>
    <row r="299" spans="1:13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8"/>
      <c r="J299" s="55"/>
      <c r="K299" s="78"/>
      <c r="L299" s="38"/>
      <c r="M299" s="38"/>
    </row>
    <row r="300" spans="1:13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8"/>
      <c r="J300" s="55"/>
      <c r="K300" s="78"/>
      <c r="L300" s="38"/>
      <c r="M300" s="38"/>
    </row>
    <row r="301" spans="1:13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8"/>
      <c r="J301" s="55"/>
      <c r="K301" s="78"/>
      <c r="L301" s="38"/>
      <c r="M301" s="38"/>
    </row>
    <row r="302" spans="1:13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8"/>
      <c r="J302" s="55"/>
      <c r="K302" s="78"/>
      <c r="L302" s="38"/>
      <c r="M302" s="38"/>
    </row>
    <row r="303" spans="1:13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8"/>
      <c r="J303" s="55"/>
      <c r="K303" s="78"/>
      <c r="L303" s="38"/>
      <c r="M303" s="38"/>
    </row>
    <row r="304" spans="1:13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8"/>
      <c r="J304" s="55"/>
      <c r="K304" s="78"/>
      <c r="L304" s="38"/>
      <c r="M304" s="38"/>
    </row>
    <row r="305" spans="1:13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8"/>
      <c r="J305" s="55"/>
      <c r="K305" s="78"/>
      <c r="L305" s="38"/>
      <c r="M305" s="38"/>
    </row>
    <row r="306" spans="1:13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8"/>
      <c r="J306" s="55"/>
      <c r="K306" s="78"/>
      <c r="L306" s="38"/>
      <c r="M306" s="38"/>
    </row>
    <row r="307" spans="1:13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8"/>
      <c r="J307" s="55"/>
      <c r="K307" s="78"/>
      <c r="L307" s="38"/>
      <c r="M307" s="38"/>
    </row>
    <row r="308" spans="1:13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8"/>
      <c r="J308" s="55"/>
      <c r="K308" s="78"/>
      <c r="L308" s="38"/>
      <c r="M308" s="38"/>
    </row>
    <row r="309" spans="1:13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8"/>
      <c r="J309" s="55"/>
      <c r="K309" s="78"/>
      <c r="L309" s="38"/>
      <c r="M309" s="38"/>
    </row>
    <row r="310" spans="1:13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8"/>
      <c r="J310" s="55"/>
      <c r="K310" s="78"/>
      <c r="L310" s="38"/>
      <c r="M310" s="38"/>
    </row>
    <row r="311" spans="1:13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8"/>
      <c r="J311" s="55"/>
      <c r="K311" s="78"/>
      <c r="L311" s="38"/>
      <c r="M311" s="38"/>
    </row>
    <row r="312" spans="1:13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8"/>
      <c r="J312" s="55"/>
      <c r="K312" s="78"/>
      <c r="L312" s="38"/>
      <c r="M312" s="38"/>
    </row>
    <row r="313" spans="1:13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8"/>
      <c r="J313" s="55"/>
      <c r="K313" s="78"/>
      <c r="L313" s="38"/>
      <c r="M313" s="38"/>
    </row>
    <row r="314" spans="1:13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8"/>
      <c r="J314" s="55"/>
      <c r="K314" s="78"/>
      <c r="L314" s="38"/>
      <c r="M314" s="38"/>
    </row>
    <row r="315" spans="1:13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8"/>
      <c r="J315" s="55"/>
      <c r="K315" s="78"/>
      <c r="L315" s="38"/>
      <c r="M315" s="38"/>
    </row>
    <row r="316" spans="1:13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8"/>
      <c r="J316" s="55"/>
      <c r="K316" s="78"/>
      <c r="L316" s="38"/>
      <c r="M316" s="38"/>
    </row>
    <row r="317" spans="1:13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8"/>
      <c r="J317" s="55"/>
      <c r="K317" s="78"/>
      <c r="L317" s="38"/>
      <c r="M317" s="38"/>
    </row>
    <row r="318" spans="1:13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8"/>
      <c r="J318" s="55"/>
      <c r="K318" s="78"/>
      <c r="L318" s="38"/>
      <c r="M318" s="38"/>
    </row>
    <row r="319" spans="1:13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8"/>
      <c r="J319" s="55"/>
      <c r="K319" s="78"/>
      <c r="L319" s="38"/>
      <c r="M319" s="38"/>
    </row>
    <row r="320" spans="1:13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8"/>
      <c r="J320" s="55"/>
      <c r="K320" s="78"/>
      <c r="L320" s="38"/>
      <c r="M320" s="38"/>
    </row>
    <row r="321" spans="1:13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8"/>
      <c r="J321" s="55"/>
      <c r="K321" s="78"/>
      <c r="L321" s="38"/>
      <c r="M321" s="38"/>
    </row>
    <row r="322" spans="1:13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8"/>
      <c r="J322" s="55"/>
      <c r="K322" s="78"/>
      <c r="L322" s="38"/>
      <c r="M322" s="38"/>
    </row>
    <row r="323" spans="1:13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8"/>
      <c r="J323" s="55"/>
      <c r="K323" s="78"/>
      <c r="L323" s="38"/>
      <c r="M323" s="38"/>
    </row>
    <row r="324" spans="1:13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8"/>
      <c r="J324" s="55"/>
      <c r="K324" s="78"/>
      <c r="L324" s="38"/>
      <c r="M324" s="38"/>
    </row>
    <row r="325" spans="1:13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8"/>
      <c r="J325" s="55"/>
      <c r="K325" s="78"/>
      <c r="L325" s="38"/>
      <c r="M325" s="38"/>
    </row>
    <row r="326" spans="1:13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8"/>
      <c r="J326" s="55"/>
      <c r="K326" s="78"/>
      <c r="L326" s="38"/>
      <c r="M326" s="38"/>
    </row>
    <row r="327" spans="1:13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8"/>
      <c r="J327" s="55"/>
      <c r="K327" s="78"/>
      <c r="L327" s="38"/>
      <c r="M327" s="38"/>
    </row>
    <row r="328" spans="1:13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8"/>
      <c r="J328" s="55"/>
      <c r="K328" s="78"/>
      <c r="L328" s="38"/>
      <c r="M328" s="38"/>
    </row>
    <row r="329" spans="1:13" s="6" customFormat="1" ht="31.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8"/>
      <c r="J329" s="55"/>
      <c r="K329" s="78"/>
      <c r="L329" s="38"/>
      <c r="M329" s="38"/>
    </row>
    <row r="330" spans="1:13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8"/>
      <c r="J330" s="55"/>
      <c r="K330" s="78"/>
      <c r="L330" s="38"/>
      <c r="M330" s="38"/>
    </row>
    <row r="331" spans="1:13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8"/>
      <c r="J331" s="55"/>
      <c r="K331" s="78"/>
      <c r="L331" s="38"/>
      <c r="M331" s="38"/>
    </row>
    <row r="332" spans="1:13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8"/>
      <c r="J332" s="55"/>
      <c r="K332" s="78"/>
      <c r="L332" s="38"/>
      <c r="M332" s="38"/>
    </row>
    <row r="333" spans="1:13" s="6" customFormat="1" ht="31.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8"/>
      <c r="J333" s="55"/>
      <c r="K333" s="78"/>
      <c r="L333" s="38"/>
      <c r="M333" s="38"/>
    </row>
    <row r="334" spans="1:13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8"/>
      <c r="J334" s="55"/>
      <c r="K334" s="78"/>
      <c r="L334" s="38"/>
      <c r="M334" s="38"/>
    </row>
    <row r="335" spans="1:13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8"/>
      <c r="J335" s="55"/>
      <c r="K335" s="78"/>
      <c r="L335" s="38"/>
      <c r="M335" s="38"/>
    </row>
    <row r="336" spans="1:13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8"/>
      <c r="J336" s="55"/>
      <c r="K336" s="78"/>
      <c r="L336" s="38"/>
      <c r="M336" s="38"/>
    </row>
    <row r="337" spans="1:13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8"/>
      <c r="J337" s="55"/>
      <c r="K337" s="78"/>
      <c r="L337" s="38"/>
      <c r="M337" s="38"/>
    </row>
    <row r="338" spans="1:13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8"/>
      <c r="J338" s="55"/>
      <c r="K338" s="78"/>
      <c r="L338" s="38"/>
      <c r="M338" s="38"/>
    </row>
    <row r="339" spans="1:13" s="6" customFormat="1" ht="50.2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8"/>
      <c r="J339" s="55"/>
      <c r="K339" s="78"/>
      <c r="L339" s="38"/>
      <c r="M339" s="38"/>
    </row>
    <row r="340" spans="1:13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8"/>
      <c r="J340" s="55"/>
      <c r="K340" s="78"/>
      <c r="L340" s="38"/>
      <c r="M340" s="38"/>
    </row>
    <row r="341" spans="1:13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8"/>
      <c r="J341" s="55"/>
      <c r="K341" s="78"/>
      <c r="L341" s="38"/>
      <c r="M341" s="38"/>
    </row>
    <row r="342" spans="1:13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8"/>
      <c r="J342" s="55"/>
      <c r="K342" s="78"/>
      <c r="L342" s="38"/>
      <c r="M342" s="38"/>
    </row>
    <row r="343" spans="1:13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8"/>
      <c r="J343" s="55"/>
      <c r="K343" s="78"/>
      <c r="L343" s="38"/>
      <c r="M343" s="38"/>
    </row>
    <row r="344" spans="1:13" s="6" customFormat="1" ht="31.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8"/>
      <c r="J344" s="55"/>
      <c r="K344" s="78"/>
      <c r="L344" s="38"/>
      <c r="M344" s="38"/>
    </row>
    <row r="345" spans="1:13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8"/>
      <c r="J345" s="55"/>
      <c r="K345" s="78"/>
      <c r="L345" s="38"/>
      <c r="M345" s="38"/>
    </row>
    <row r="346" spans="1:13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8"/>
      <c r="J346" s="55"/>
      <c r="K346" s="78"/>
      <c r="L346" s="38"/>
      <c r="M346" s="38"/>
    </row>
    <row r="347" spans="1:13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8"/>
      <c r="J347" s="55"/>
      <c r="K347" s="78"/>
      <c r="L347" s="38"/>
      <c r="M347" s="38"/>
    </row>
    <row r="348" spans="1:13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8"/>
      <c r="J348" s="55"/>
      <c r="K348" s="78"/>
      <c r="L348" s="38"/>
      <c r="M348" s="38"/>
    </row>
    <row r="349" spans="1:13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8"/>
      <c r="J349" s="55"/>
      <c r="K349" s="78"/>
      <c r="L349" s="38"/>
      <c r="M349" s="38"/>
    </row>
    <row r="350" spans="1:13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8"/>
      <c r="J350" s="55"/>
      <c r="K350" s="78"/>
      <c r="L350" s="38"/>
      <c r="M350" s="38"/>
    </row>
    <row r="351" spans="1:13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8"/>
      <c r="J351" s="55"/>
      <c r="K351" s="78"/>
      <c r="L351" s="38"/>
      <c r="M351" s="38"/>
    </row>
    <row r="352" spans="1:13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8"/>
      <c r="J352" s="55"/>
      <c r="K352" s="78"/>
      <c r="L352" s="38"/>
      <c r="M352" s="38"/>
    </row>
    <row r="353" spans="1:13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8"/>
      <c r="J353" s="55"/>
      <c r="K353" s="78"/>
      <c r="L353" s="38"/>
      <c r="M353" s="38"/>
    </row>
    <row r="354" spans="1:13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8"/>
      <c r="J354" s="55"/>
      <c r="K354" s="78"/>
      <c r="L354" s="38"/>
      <c r="M354" s="38"/>
    </row>
    <row r="355" spans="1:13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8"/>
      <c r="J355" s="55"/>
      <c r="K355" s="78"/>
      <c r="L355" s="38"/>
      <c r="M355" s="38"/>
    </row>
    <row r="356" spans="1:13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8"/>
      <c r="J356" s="55"/>
      <c r="K356" s="78"/>
      <c r="L356" s="38"/>
      <c r="M356" s="38"/>
    </row>
    <row r="357" spans="1:13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8"/>
      <c r="J357" s="55"/>
      <c r="K357" s="78"/>
      <c r="L357" s="38"/>
      <c r="M357" s="38"/>
    </row>
    <row r="358" spans="1:13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8"/>
      <c r="J358" s="55"/>
      <c r="K358" s="78"/>
      <c r="L358" s="38"/>
      <c r="M358" s="38"/>
    </row>
    <row r="359" spans="1:13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8"/>
      <c r="J359" s="55"/>
      <c r="K359" s="78"/>
      <c r="L359" s="38"/>
      <c r="M359" s="38"/>
    </row>
    <row r="360" spans="1:13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8"/>
      <c r="J360" s="55"/>
      <c r="K360" s="78"/>
      <c r="L360" s="38"/>
      <c r="M360" s="38"/>
    </row>
    <row r="361" spans="1:13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8"/>
      <c r="J361" s="55"/>
      <c r="K361" s="78"/>
      <c r="L361" s="38"/>
      <c r="M361" s="38"/>
    </row>
    <row r="362" spans="1:13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8"/>
      <c r="J362" s="55"/>
      <c r="K362" s="78"/>
      <c r="L362" s="38"/>
      <c r="M362" s="38"/>
    </row>
    <row r="363" spans="1:13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8"/>
      <c r="J363" s="55"/>
      <c r="K363" s="78"/>
      <c r="L363" s="38"/>
      <c r="M363" s="38"/>
    </row>
    <row r="364" spans="1:13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8"/>
      <c r="J364" s="55"/>
      <c r="K364" s="78"/>
      <c r="L364" s="38"/>
      <c r="M364" s="38"/>
    </row>
    <row r="365" spans="1:13" s="6" customFormat="1" ht="31.5" customHeight="1" x14ac:dyDescent="0.3">
      <c r="A365" s="2"/>
      <c r="B365" s="18"/>
      <c r="C365" s="17"/>
      <c r="D365" s="11"/>
      <c r="E365" s="11"/>
      <c r="F365" s="22"/>
      <c r="G365" s="12"/>
      <c r="H365" s="12"/>
      <c r="I365" s="38"/>
      <c r="J365" s="55"/>
      <c r="K365" s="78"/>
      <c r="L365" s="38"/>
      <c r="M365" s="38"/>
    </row>
    <row r="366" spans="1:13" s="6" customFormat="1" ht="31.5" customHeight="1" x14ac:dyDescent="0.3">
      <c r="A366" s="2"/>
      <c r="B366" s="18"/>
      <c r="C366" s="17"/>
      <c r="D366" s="11"/>
      <c r="E366" s="11"/>
      <c r="F366" s="22"/>
      <c r="G366" s="12"/>
      <c r="H366" s="12"/>
      <c r="I366" s="38"/>
      <c r="J366" s="55"/>
      <c r="K366" s="78"/>
      <c r="L366" s="38"/>
      <c r="M366" s="38"/>
    </row>
    <row r="367" spans="1:13" s="6" customFormat="1" ht="31.5" customHeight="1" x14ac:dyDescent="0.3">
      <c r="A367" s="2"/>
      <c r="B367" s="18"/>
      <c r="C367" s="17"/>
      <c r="D367" s="11"/>
      <c r="E367" s="11"/>
      <c r="F367" s="22"/>
      <c r="G367" s="12"/>
      <c r="H367" s="12"/>
      <c r="I367" s="38"/>
      <c r="J367" s="55"/>
      <c r="K367" s="78"/>
      <c r="L367" s="38"/>
      <c r="M367" s="38"/>
    </row>
    <row r="368" spans="1:13" s="6" customFormat="1" ht="31.5" customHeight="1" x14ac:dyDescent="0.3">
      <c r="A368" s="2"/>
      <c r="B368" s="18"/>
      <c r="C368" s="17"/>
      <c r="D368" s="11"/>
      <c r="E368" s="11"/>
      <c r="F368" s="22"/>
      <c r="G368" s="12"/>
      <c r="H368" s="12"/>
      <c r="I368" s="38"/>
      <c r="J368" s="55"/>
      <c r="K368" s="78"/>
      <c r="L368" s="38"/>
      <c r="M368" s="38"/>
    </row>
    <row r="369" spans="1:13" s="6" customFormat="1" ht="31.5" customHeight="1" x14ac:dyDescent="0.3">
      <c r="A369" s="2"/>
      <c r="B369" s="18"/>
      <c r="C369" s="17"/>
      <c r="D369" s="11"/>
      <c r="E369" s="11"/>
      <c r="F369" s="22"/>
      <c r="G369" s="12"/>
      <c r="H369" s="12"/>
      <c r="I369" s="38"/>
      <c r="J369" s="55"/>
      <c r="K369" s="78"/>
      <c r="L369" s="38"/>
      <c r="M369" s="38"/>
    </row>
    <row r="370" spans="1:13" s="6" customFormat="1" ht="31.5" customHeight="1" x14ac:dyDescent="0.3">
      <c r="A370" s="2"/>
      <c r="B370" s="18"/>
      <c r="C370" s="17"/>
      <c r="D370" s="11"/>
      <c r="E370" s="11"/>
      <c r="F370" s="22"/>
      <c r="G370" s="12"/>
      <c r="H370" s="12"/>
      <c r="I370" s="38"/>
      <c r="J370" s="55"/>
      <c r="K370" s="78"/>
      <c r="L370" s="38"/>
      <c r="M370" s="38"/>
    </row>
    <row r="371" spans="1:13" s="6" customFormat="1" ht="31.5" customHeight="1" x14ac:dyDescent="0.3">
      <c r="A371" s="2"/>
      <c r="B371" s="18"/>
      <c r="C371" s="17"/>
      <c r="D371" s="11"/>
      <c r="E371" s="11"/>
      <c r="F371" s="22"/>
      <c r="G371" s="12"/>
      <c r="H371" s="12"/>
      <c r="I371" s="38"/>
      <c r="J371" s="55"/>
      <c r="K371" s="78"/>
      <c r="L371" s="38"/>
      <c r="M371" s="38"/>
    </row>
    <row r="372" spans="1:13" s="6" customFormat="1" ht="31.5" customHeight="1" x14ac:dyDescent="0.3">
      <c r="A372" s="2"/>
      <c r="B372" s="18"/>
      <c r="C372" s="17"/>
      <c r="D372" s="11"/>
      <c r="E372" s="11"/>
      <c r="F372" s="22"/>
      <c r="G372" s="12"/>
      <c r="H372" s="12"/>
      <c r="I372" s="38"/>
      <c r="J372" s="55"/>
      <c r="K372" s="78"/>
      <c r="L372" s="38"/>
      <c r="M372" s="38"/>
    </row>
    <row r="373" spans="1:13" s="6" customFormat="1" ht="31.5" customHeight="1" x14ac:dyDescent="0.3">
      <c r="A373" s="2"/>
      <c r="B373" s="18"/>
      <c r="C373" s="17"/>
      <c r="D373" s="11"/>
      <c r="E373" s="11"/>
      <c r="F373" s="22"/>
      <c r="G373" s="12"/>
      <c r="H373" s="12"/>
      <c r="I373" s="38"/>
      <c r="J373" s="55"/>
      <c r="K373" s="78"/>
      <c r="L373" s="38"/>
      <c r="M373" s="38"/>
    </row>
    <row r="374" spans="1:13" s="6" customFormat="1" ht="31.5" customHeight="1" x14ac:dyDescent="0.3">
      <c r="A374" s="2"/>
      <c r="B374" s="18"/>
      <c r="C374" s="17"/>
      <c r="D374" s="11"/>
      <c r="E374" s="11"/>
      <c r="F374" s="22"/>
      <c r="G374" s="12"/>
      <c r="H374" s="12"/>
      <c r="I374" s="38"/>
      <c r="J374" s="55"/>
      <c r="K374" s="78"/>
      <c r="L374" s="38"/>
      <c r="M374" s="38"/>
    </row>
    <row r="375" spans="1:13" s="2" customFormat="1" ht="31.5" customHeight="1" x14ac:dyDescent="0.3">
      <c r="B375" s="18"/>
      <c r="C375" s="17"/>
      <c r="D375" s="11"/>
      <c r="E375" s="11"/>
      <c r="F375" s="22"/>
      <c r="G375" s="12"/>
      <c r="H375" s="12"/>
      <c r="I375" s="38"/>
      <c r="J375" s="55"/>
      <c r="K375" s="78"/>
      <c r="L375" s="38"/>
      <c r="M375" s="38"/>
    </row>
    <row r="376" spans="1:13" s="2" customFormat="1" ht="31.5" customHeight="1" x14ac:dyDescent="0.3">
      <c r="B376" s="18"/>
      <c r="C376" s="17"/>
      <c r="D376" s="11"/>
      <c r="E376" s="11"/>
      <c r="F376" s="22"/>
      <c r="G376" s="12"/>
      <c r="H376" s="12"/>
      <c r="I376" s="38"/>
      <c r="J376" s="55"/>
      <c r="K376" s="78"/>
      <c r="L376" s="38"/>
      <c r="M376" s="38"/>
    </row>
    <row r="377" spans="1:13" s="2" customFormat="1" ht="31.5" customHeight="1" x14ac:dyDescent="0.3">
      <c r="B377" s="18"/>
      <c r="C377" s="17"/>
      <c r="D377" s="11"/>
      <c r="E377" s="11"/>
      <c r="F377" s="22"/>
      <c r="G377" s="12"/>
      <c r="H377" s="12"/>
      <c r="I377" s="38"/>
      <c r="J377" s="55"/>
      <c r="K377" s="78"/>
      <c r="L377" s="38"/>
      <c r="M377" s="38"/>
    </row>
    <row r="378" spans="1:13" s="2" customFormat="1" ht="31.5" customHeight="1" x14ac:dyDescent="0.3">
      <c r="B378" s="18"/>
      <c r="C378" s="17"/>
      <c r="D378" s="11"/>
      <c r="E378" s="11"/>
      <c r="F378" s="22"/>
      <c r="G378" s="12"/>
      <c r="H378" s="12"/>
      <c r="I378" s="38"/>
      <c r="J378" s="55"/>
      <c r="K378" s="78"/>
      <c r="L378" s="38"/>
      <c r="M378" s="38"/>
    </row>
    <row r="379" spans="1:13" s="2" customFormat="1" ht="31.5" customHeight="1" x14ac:dyDescent="0.3">
      <c r="B379" s="18"/>
      <c r="C379" s="17"/>
      <c r="D379" s="11"/>
      <c r="E379" s="11"/>
      <c r="F379" s="22"/>
      <c r="G379" s="12"/>
      <c r="H379" s="12"/>
      <c r="I379" s="38"/>
      <c r="J379" s="55"/>
      <c r="K379" s="78"/>
      <c r="L379" s="38"/>
      <c r="M379" s="38"/>
    </row>
    <row r="380" spans="1:13" s="6" customFormat="1" ht="31.5" customHeight="1" x14ac:dyDescent="0.3">
      <c r="A380" s="2"/>
      <c r="B380" s="18"/>
      <c r="C380" s="17"/>
      <c r="D380" s="11"/>
      <c r="E380" s="11"/>
      <c r="F380" s="22"/>
      <c r="G380" s="12"/>
      <c r="H380" s="12"/>
      <c r="I380" s="38"/>
      <c r="J380" s="55"/>
      <c r="K380" s="78"/>
      <c r="L380" s="38"/>
      <c r="M380" s="38"/>
    </row>
    <row r="381" spans="1:13" s="6" customFormat="1" ht="31.5" customHeight="1" x14ac:dyDescent="0.3">
      <c r="A381" s="2"/>
      <c r="B381" s="18"/>
      <c r="C381" s="17"/>
      <c r="D381" s="11"/>
      <c r="E381" s="11"/>
      <c r="F381" s="22"/>
      <c r="G381" s="12"/>
      <c r="H381" s="12"/>
      <c r="I381" s="38"/>
      <c r="J381" s="55"/>
      <c r="K381" s="78"/>
      <c r="L381" s="38"/>
      <c r="M381" s="38"/>
    </row>
    <row r="382" spans="1:13" s="6" customFormat="1" ht="31.5" customHeight="1" x14ac:dyDescent="0.3">
      <c r="A382" s="2"/>
      <c r="B382" s="18"/>
      <c r="C382" s="17"/>
      <c r="D382" s="11"/>
      <c r="E382" s="11"/>
      <c r="F382" s="22"/>
      <c r="G382" s="12"/>
      <c r="H382" s="12"/>
      <c r="I382" s="38"/>
      <c r="J382" s="55"/>
      <c r="K382" s="78"/>
      <c r="L382" s="38"/>
      <c r="M382" s="38"/>
    </row>
    <row r="383" spans="1:13" s="6" customFormat="1" ht="31.5" customHeight="1" x14ac:dyDescent="0.3">
      <c r="A383" s="2"/>
      <c r="B383" s="18"/>
      <c r="C383" s="17"/>
      <c r="D383" s="11"/>
      <c r="E383" s="11"/>
      <c r="F383" s="22"/>
      <c r="G383" s="12"/>
      <c r="H383" s="12"/>
      <c r="I383" s="38"/>
      <c r="J383" s="55"/>
      <c r="K383" s="78"/>
      <c r="L383" s="38"/>
      <c r="M383" s="38"/>
    </row>
    <row r="384" spans="1:13" s="6" customFormat="1" ht="31.5" customHeight="1" x14ac:dyDescent="0.3">
      <c r="A384" s="2"/>
      <c r="B384" s="18"/>
      <c r="C384" s="17"/>
      <c r="D384" s="11"/>
      <c r="E384" s="11"/>
      <c r="F384" s="22"/>
      <c r="G384" s="12"/>
      <c r="H384" s="12"/>
      <c r="I384" s="38"/>
      <c r="J384" s="55"/>
      <c r="K384" s="78"/>
      <c r="L384" s="38"/>
      <c r="M384" s="38"/>
    </row>
    <row r="385" spans="1:13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8"/>
      <c r="J385" s="55"/>
      <c r="K385" s="78"/>
      <c r="L385" s="38"/>
      <c r="M385" s="38"/>
    </row>
    <row r="386" spans="1:13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8"/>
      <c r="J386" s="55"/>
      <c r="K386" s="78"/>
      <c r="L386" s="38"/>
      <c r="M386" s="38"/>
    </row>
    <row r="387" spans="1:13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8"/>
      <c r="J387" s="55"/>
      <c r="K387" s="78"/>
      <c r="L387" s="38"/>
      <c r="M387" s="38"/>
    </row>
    <row r="388" spans="1:13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8"/>
      <c r="J388" s="55"/>
      <c r="K388" s="78"/>
      <c r="L388" s="38"/>
      <c r="M388" s="38"/>
    </row>
    <row r="389" spans="1:13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8"/>
      <c r="J389" s="55"/>
      <c r="K389" s="78"/>
      <c r="L389" s="38"/>
      <c r="M389" s="38"/>
    </row>
    <row r="390" spans="1:13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8"/>
      <c r="J390" s="55"/>
      <c r="K390" s="78"/>
      <c r="L390" s="38"/>
      <c r="M390" s="38"/>
    </row>
    <row r="391" spans="1:13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8"/>
      <c r="J391" s="55"/>
      <c r="K391" s="78"/>
      <c r="L391" s="38"/>
      <c r="M391" s="38"/>
    </row>
    <row r="392" spans="1:13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8"/>
      <c r="J392" s="55"/>
      <c r="K392" s="78"/>
      <c r="L392" s="38"/>
      <c r="M392" s="38"/>
    </row>
    <row r="393" spans="1:13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8"/>
      <c r="J393" s="55"/>
      <c r="K393" s="78"/>
      <c r="L393" s="38"/>
      <c r="M393" s="38"/>
    </row>
    <row r="394" spans="1:13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8"/>
      <c r="J394" s="55"/>
      <c r="K394" s="78"/>
      <c r="L394" s="38"/>
      <c r="M394" s="38"/>
    </row>
    <row r="395" spans="1:13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8"/>
      <c r="J395" s="55"/>
      <c r="K395" s="78"/>
      <c r="L395" s="38"/>
      <c r="M395" s="38"/>
    </row>
    <row r="396" spans="1:13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8"/>
      <c r="J396" s="55"/>
      <c r="K396" s="78"/>
      <c r="L396" s="38"/>
      <c r="M396" s="38"/>
    </row>
    <row r="397" spans="1:13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8"/>
      <c r="J397" s="55"/>
      <c r="K397" s="78"/>
      <c r="L397" s="38"/>
      <c r="M397" s="38"/>
    </row>
    <row r="398" spans="1:13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8"/>
      <c r="J398" s="55"/>
      <c r="K398" s="78"/>
      <c r="L398" s="38"/>
      <c r="M398" s="38"/>
    </row>
    <row r="399" spans="1:13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8"/>
      <c r="J399" s="55"/>
      <c r="K399" s="78"/>
      <c r="L399" s="38"/>
      <c r="M399" s="38"/>
    </row>
    <row r="400" spans="1:13" s="6" customFormat="1" ht="31.5" customHeight="1" x14ac:dyDescent="0.3">
      <c r="A400" s="2"/>
      <c r="B400" s="18"/>
      <c r="C400" s="17"/>
      <c r="D400" s="11"/>
      <c r="E400" s="11"/>
      <c r="F400" s="22"/>
      <c r="G400" s="12"/>
      <c r="H400" s="12"/>
      <c r="I400" s="38"/>
      <c r="J400" s="55"/>
      <c r="K400" s="78"/>
      <c r="L400" s="38"/>
      <c r="M400" s="38"/>
    </row>
    <row r="401" spans="1:13" s="6" customFormat="1" ht="31.5" customHeight="1" x14ac:dyDescent="0.3">
      <c r="A401" s="2"/>
      <c r="B401" s="18"/>
      <c r="C401" s="17"/>
      <c r="D401" s="11"/>
      <c r="E401" s="11"/>
      <c r="F401" s="22"/>
      <c r="G401" s="12"/>
      <c r="H401" s="12"/>
      <c r="I401" s="38"/>
      <c r="J401" s="55"/>
      <c r="K401" s="78"/>
      <c r="L401" s="38"/>
      <c r="M401" s="38"/>
    </row>
    <row r="402" spans="1:13" s="6" customFormat="1" ht="31.5" customHeight="1" x14ac:dyDescent="0.3">
      <c r="A402" s="2"/>
      <c r="B402" s="18"/>
      <c r="C402" s="17"/>
      <c r="D402" s="11"/>
      <c r="E402" s="11"/>
      <c r="F402" s="22"/>
      <c r="G402" s="12"/>
      <c r="H402" s="12"/>
      <c r="I402" s="38"/>
      <c r="J402" s="55"/>
      <c r="K402" s="78"/>
      <c r="L402" s="38"/>
      <c r="M402" s="38"/>
    </row>
    <row r="403" spans="1:13" s="6" customFormat="1" ht="31.5" customHeight="1" x14ac:dyDescent="0.3">
      <c r="A403" s="2"/>
      <c r="B403" s="18"/>
      <c r="C403" s="17"/>
      <c r="D403" s="11"/>
      <c r="E403" s="11"/>
      <c r="F403" s="22"/>
      <c r="G403" s="12"/>
      <c r="H403" s="12"/>
      <c r="I403" s="38"/>
      <c r="J403" s="55"/>
      <c r="K403" s="78"/>
      <c r="L403" s="38"/>
      <c r="M403" s="38"/>
    </row>
    <row r="404" spans="1:13" s="6" customFormat="1" ht="31.5" customHeight="1" x14ac:dyDescent="0.3">
      <c r="A404" s="2"/>
      <c r="B404" s="18"/>
      <c r="C404" s="17"/>
      <c r="D404" s="11"/>
      <c r="E404" s="11"/>
      <c r="F404" s="22"/>
      <c r="G404" s="12"/>
      <c r="H404" s="12"/>
      <c r="I404" s="38"/>
      <c r="J404" s="55"/>
      <c r="K404" s="78"/>
      <c r="L404" s="38"/>
      <c r="M404" s="38"/>
    </row>
    <row r="405" spans="1:13" s="6" customFormat="1" ht="31.5" customHeight="1" x14ac:dyDescent="0.3">
      <c r="A405" s="2"/>
      <c r="B405" s="18"/>
      <c r="C405" s="17"/>
      <c r="D405" s="11"/>
      <c r="E405" s="11"/>
      <c r="F405" s="22"/>
      <c r="G405" s="12"/>
      <c r="H405" s="12"/>
      <c r="I405" s="38"/>
      <c r="J405" s="55"/>
      <c r="K405" s="78"/>
      <c r="L405" s="38"/>
      <c r="M405" s="38"/>
    </row>
    <row r="406" spans="1:13" s="6" customFormat="1" ht="31.5" customHeight="1" x14ac:dyDescent="0.3">
      <c r="A406" s="2"/>
      <c r="B406" s="18"/>
      <c r="C406" s="17"/>
      <c r="D406" s="11"/>
      <c r="E406" s="11"/>
      <c r="F406" s="22"/>
      <c r="G406" s="12"/>
      <c r="H406" s="12"/>
      <c r="I406" s="38"/>
      <c r="J406" s="55"/>
      <c r="K406" s="78"/>
      <c r="L406" s="38"/>
      <c r="M406" s="38"/>
    </row>
    <row r="407" spans="1:13" s="6" customFormat="1" ht="31.5" customHeight="1" x14ac:dyDescent="0.3">
      <c r="A407" s="2"/>
      <c r="B407" s="18"/>
      <c r="C407" s="17"/>
      <c r="D407" s="11"/>
      <c r="E407" s="11"/>
      <c r="F407" s="22"/>
      <c r="G407" s="12"/>
      <c r="H407" s="12"/>
      <c r="I407" s="38"/>
      <c r="J407" s="55"/>
      <c r="K407" s="78"/>
      <c r="L407" s="38"/>
      <c r="M407" s="38"/>
    </row>
    <row r="408" spans="1:13" s="6" customFormat="1" ht="31.5" customHeight="1" x14ac:dyDescent="0.3">
      <c r="A408" s="2"/>
      <c r="B408" s="18"/>
      <c r="C408" s="17"/>
      <c r="D408" s="11"/>
      <c r="E408" s="11"/>
      <c r="F408" s="22"/>
      <c r="G408" s="12"/>
      <c r="H408" s="12"/>
      <c r="I408" s="38"/>
      <c r="J408" s="55"/>
      <c r="K408" s="78"/>
      <c r="L408" s="38"/>
      <c r="M408" s="38"/>
    </row>
    <row r="409" spans="1:13" s="6" customFormat="1" ht="31.5" customHeight="1" x14ac:dyDescent="0.3">
      <c r="A409" s="2"/>
      <c r="B409" s="18"/>
      <c r="C409" s="17"/>
      <c r="D409" s="11"/>
      <c r="E409" s="11"/>
      <c r="F409" s="22"/>
      <c r="G409" s="12"/>
      <c r="H409" s="12"/>
      <c r="I409" s="38"/>
      <c r="J409" s="55"/>
      <c r="K409" s="78"/>
      <c r="L409" s="38"/>
      <c r="M409" s="38"/>
    </row>
    <row r="410" spans="1:13" s="2" customFormat="1" ht="31.5" customHeight="1" x14ac:dyDescent="0.3">
      <c r="B410" s="18"/>
      <c r="C410" s="17"/>
      <c r="D410" s="11"/>
      <c r="E410" s="11"/>
      <c r="F410" s="22"/>
      <c r="G410" s="12"/>
      <c r="H410" s="12"/>
      <c r="I410" s="38"/>
      <c r="J410" s="55"/>
      <c r="K410" s="78"/>
      <c r="L410" s="38"/>
      <c r="M410" s="38"/>
    </row>
    <row r="411" spans="1:13" s="2" customFormat="1" ht="31.5" customHeight="1" x14ac:dyDescent="0.3">
      <c r="B411" s="18"/>
      <c r="C411" s="17"/>
      <c r="D411" s="11"/>
      <c r="E411" s="11"/>
      <c r="F411" s="22"/>
      <c r="G411" s="12"/>
      <c r="H411" s="12"/>
      <c r="I411" s="38"/>
      <c r="J411" s="55"/>
      <c r="K411" s="78"/>
      <c r="L411" s="38"/>
      <c r="M411" s="38"/>
    </row>
    <row r="412" spans="1:13" s="2" customFormat="1" ht="31.5" customHeight="1" x14ac:dyDescent="0.3">
      <c r="B412" s="18"/>
      <c r="C412" s="17"/>
      <c r="D412" s="11"/>
      <c r="E412" s="11"/>
      <c r="F412" s="22"/>
      <c r="G412" s="12"/>
      <c r="H412" s="12"/>
      <c r="I412" s="38"/>
      <c r="J412" s="55"/>
      <c r="K412" s="78"/>
      <c r="L412" s="38"/>
      <c r="M412" s="38"/>
    </row>
    <row r="413" spans="1:13" s="2" customFormat="1" ht="31.5" customHeight="1" x14ac:dyDescent="0.3">
      <c r="B413" s="18"/>
      <c r="C413" s="17"/>
      <c r="D413" s="11"/>
      <c r="E413" s="11"/>
      <c r="F413" s="22"/>
      <c r="G413" s="12"/>
      <c r="H413" s="12"/>
      <c r="I413" s="38"/>
      <c r="J413" s="55"/>
      <c r="K413" s="78"/>
      <c r="L413" s="38"/>
      <c r="M413" s="38"/>
    </row>
    <row r="414" spans="1:13" s="2" customFormat="1" ht="31.5" customHeight="1" x14ac:dyDescent="0.3">
      <c r="B414" s="18"/>
      <c r="C414" s="17"/>
      <c r="D414" s="11"/>
      <c r="E414" s="11"/>
      <c r="F414" s="22"/>
      <c r="G414" s="12"/>
      <c r="H414" s="12"/>
      <c r="I414" s="38"/>
      <c r="J414" s="55"/>
      <c r="K414" s="78"/>
      <c r="L414" s="38"/>
      <c r="M414" s="38"/>
    </row>
    <row r="415" spans="1:13" s="7" customFormat="1" ht="31.5" customHeight="1" x14ac:dyDescent="0.3">
      <c r="A415" s="2"/>
      <c r="B415" s="18"/>
      <c r="C415" s="17"/>
      <c r="D415" s="11"/>
      <c r="E415" s="11"/>
      <c r="F415" s="22"/>
      <c r="G415" s="12"/>
      <c r="H415" s="12"/>
      <c r="I415" s="38"/>
      <c r="J415" s="55"/>
      <c r="K415" s="78"/>
      <c r="L415" s="38"/>
      <c r="M415" s="38"/>
    </row>
    <row r="416" spans="1:13" s="7" customFormat="1" ht="31.5" customHeight="1" x14ac:dyDescent="0.3">
      <c r="A416" s="2"/>
      <c r="B416" s="18"/>
      <c r="C416" s="17"/>
      <c r="D416" s="11"/>
      <c r="E416" s="11"/>
      <c r="F416" s="22"/>
      <c r="G416" s="12"/>
      <c r="H416" s="12"/>
      <c r="I416" s="38"/>
      <c r="J416" s="55"/>
      <c r="K416" s="78"/>
      <c r="L416" s="38"/>
      <c r="M416" s="38"/>
    </row>
    <row r="417" spans="1:13" s="7" customFormat="1" ht="31.5" customHeight="1" x14ac:dyDescent="0.3">
      <c r="A417" s="2"/>
      <c r="B417" s="18"/>
      <c r="C417" s="17"/>
      <c r="D417" s="11"/>
      <c r="E417" s="11"/>
      <c r="F417" s="22"/>
      <c r="G417" s="12"/>
      <c r="H417" s="12"/>
      <c r="I417" s="38"/>
      <c r="J417" s="55"/>
      <c r="K417" s="78"/>
      <c r="L417" s="38"/>
      <c r="M417" s="38"/>
    </row>
    <row r="418" spans="1:13" s="7" customFormat="1" ht="31.5" customHeight="1" x14ac:dyDescent="0.3">
      <c r="A418" s="2"/>
      <c r="B418" s="18"/>
      <c r="C418" s="17"/>
      <c r="D418" s="11"/>
      <c r="E418" s="11"/>
      <c r="F418" s="22"/>
      <c r="G418" s="12"/>
      <c r="H418" s="12"/>
      <c r="I418" s="38"/>
      <c r="J418" s="55"/>
      <c r="K418" s="78"/>
      <c r="L418" s="38"/>
      <c r="M418" s="38"/>
    </row>
    <row r="419" spans="1:13" s="7" customFormat="1" ht="31.5" customHeight="1" x14ac:dyDescent="0.3">
      <c r="A419" s="2"/>
      <c r="B419" s="18"/>
      <c r="C419" s="17"/>
      <c r="D419" s="11"/>
      <c r="E419" s="11"/>
      <c r="F419" s="22"/>
      <c r="G419" s="12"/>
      <c r="H419" s="12"/>
      <c r="I419" s="38"/>
      <c r="J419" s="55"/>
      <c r="K419" s="78"/>
      <c r="L419" s="38"/>
      <c r="M419" s="38"/>
    </row>
    <row r="420" spans="1:13" s="7" customFormat="1" ht="31.5" customHeight="1" x14ac:dyDescent="0.3">
      <c r="A420" s="27"/>
      <c r="B420" s="18"/>
      <c r="C420" s="17"/>
      <c r="D420" s="11"/>
      <c r="E420" s="11"/>
      <c r="F420" s="22"/>
      <c r="G420" s="12"/>
      <c r="H420" s="12"/>
      <c r="I420" s="38"/>
      <c r="J420" s="55"/>
      <c r="K420" s="78"/>
      <c r="L420" s="38"/>
      <c r="M420" s="38"/>
    </row>
    <row r="421" spans="1:13" s="7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8"/>
      <c r="J421" s="55"/>
      <c r="K421" s="78"/>
      <c r="L421" s="38"/>
      <c r="M421" s="38"/>
    </row>
    <row r="422" spans="1:13" s="7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8"/>
      <c r="J422" s="55"/>
      <c r="K422" s="78"/>
      <c r="L422" s="38"/>
      <c r="M422" s="38"/>
    </row>
    <row r="423" spans="1:13" s="7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8"/>
      <c r="J423" s="55"/>
      <c r="K423" s="78"/>
      <c r="L423" s="38"/>
      <c r="M423" s="38"/>
    </row>
    <row r="424" spans="1:13" s="7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8"/>
      <c r="J424" s="55"/>
      <c r="K424" s="78"/>
      <c r="L424" s="38"/>
      <c r="M424" s="38"/>
    </row>
    <row r="425" spans="1:13" s="6" customFormat="1" ht="31.5" customHeight="1" x14ac:dyDescent="0.3">
      <c r="A425" s="2"/>
      <c r="B425" s="18"/>
      <c r="C425" s="17"/>
      <c r="D425" s="11"/>
      <c r="E425" s="11"/>
      <c r="F425" s="22"/>
      <c r="G425" s="12"/>
      <c r="H425" s="12"/>
      <c r="I425" s="38"/>
      <c r="J425" s="55"/>
      <c r="K425" s="78"/>
      <c r="L425" s="38"/>
      <c r="M425" s="38"/>
    </row>
    <row r="426" spans="1:13" s="6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8"/>
      <c r="J426" s="55"/>
      <c r="K426" s="78"/>
      <c r="L426" s="38"/>
      <c r="M426" s="38"/>
    </row>
    <row r="427" spans="1:13" s="6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8"/>
      <c r="J427" s="55"/>
      <c r="K427" s="78"/>
      <c r="L427" s="38"/>
      <c r="M427" s="38"/>
    </row>
    <row r="428" spans="1:13" s="6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8"/>
      <c r="J428" s="55"/>
      <c r="K428" s="78"/>
      <c r="L428" s="38"/>
      <c r="M428" s="38"/>
    </row>
    <row r="429" spans="1:13" s="6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8"/>
      <c r="J429" s="55"/>
      <c r="K429" s="78"/>
      <c r="L429" s="38"/>
      <c r="M429" s="38"/>
    </row>
    <row r="430" spans="1:13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8"/>
      <c r="J430" s="55"/>
      <c r="K430" s="78"/>
      <c r="L430" s="38"/>
      <c r="M430" s="38"/>
    </row>
    <row r="431" spans="1:13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8"/>
      <c r="J431" s="55"/>
      <c r="K431" s="78"/>
      <c r="L431" s="38"/>
      <c r="M431" s="38"/>
    </row>
    <row r="432" spans="1:13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8"/>
      <c r="J432" s="55"/>
      <c r="K432" s="78"/>
      <c r="L432" s="38"/>
      <c r="M432" s="38"/>
    </row>
    <row r="433" spans="1:13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8"/>
      <c r="J433" s="55"/>
      <c r="K433" s="78"/>
      <c r="L433" s="38"/>
      <c r="M433" s="38"/>
    </row>
    <row r="434" spans="1:13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8"/>
      <c r="J434" s="55"/>
      <c r="K434" s="78"/>
      <c r="L434" s="38"/>
      <c r="M434" s="38"/>
    </row>
    <row r="435" spans="1:13" s="6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8"/>
      <c r="J435" s="55"/>
      <c r="K435" s="78"/>
      <c r="L435" s="38"/>
      <c r="M435" s="38"/>
    </row>
    <row r="436" spans="1:13" s="6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8"/>
      <c r="J436" s="55"/>
      <c r="K436" s="78"/>
      <c r="L436" s="38"/>
      <c r="M436" s="38"/>
    </row>
    <row r="437" spans="1:13" s="6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8"/>
      <c r="J437" s="55"/>
      <c r="K437" s="78"/>
      <c r="L437" s="38"/>
      <c r="M437" s="38"/>
    </row>
    <row r="438" spans="1:13" s="6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8"/>
      <c r="J438" s="55"/>
      <c r="K438" s="78"/>
      <c r="L438" s="38"/>
      <c r="M438" s="38"/>
    </row>
    <row r="439" spans="1:13" s="6" customFormat="1" ht="31.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8"/>
      <c r="J439" s="55"/>
      <c r="K439" s="78"/>
      <c r="L439" s="38"/>
      <c r="M439" s="38"/>
    </row>
    <row r="440" spans="1:13" s="6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8"/>
      <c r="J440" s="55"/>
      <c r="K440" s="78"/>
      <c r="L440" s="38"/>
      <c r="M440" s="38"/>
    </row>
    <row r="441" spans="1:13" s="6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8"/>
      <c r="J441" s="55"/>
      <c r="K441" s="78"/>
      <c r="L441" s="38"/>
      <c r="M441" s="38"/>
    </row>
    <row r="442" spans="1:13" s="6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8"/>
      <c r="J442" s="55"/>
      <c r="K442" s="78"/>
      <c r="L442" s="38"/>
      <c r="M442" s="38"/>
    </row>
    <row r="443" spans="1:13" s="6" customFormat="1" ht="31.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8"/>
      <c r="J443" s="55"/>
      <c r="K443" s="78"/>
      <c r="L443" s="38"/>
      <c r="M443" s="38"/>
    </row>
    <row r="444" spans="1:13" s="6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8"/>
      <c r="J444" s="55"/>
      <c r="K444" s="78"/>
      <c r="L444" s="38"/>
      <c r="M444" s="38"/>
    </row>
    <row r="445" spans="1:13" s="7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8"/>
      <c r="J445" s="55"/>
      <c r="K445" s="78"/>
      <c r="L445" s="38"/>
      <c r="M445" s="38"/>
    </row>
    <row r="446" spans="1:13" s="7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8"/>
      <c r="J446" s="55"/>
      <c r="K446" s="78"/>
      <c r="L446" s="38"/>
      <c r="M446" s="38"/>
    </row>
    <row r="447" spans="1:13" s="7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8"/>
      <c r="J447" s="55"/>
      <c r="K447" s="78"/>
      <c r="L447" s="38"/>
      <c r="M447" s="38"/>
    </row>
    <row r="448" spans="1:13" s="7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8"/>
      <c r="J448" s="55"/>
      <c r="K448" s="78"/>
      <c r="L448" s="38"/>
      <c r="M448" s="38"/>
    </row>
    <row r="449" spans="1:13" s="7" customFormat="1" ht="72.7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8"/>
      <c r="J449" s="55"/>
      <c r="K449" s="78"/>
      <c r="L449" s="38"/>
      <c r="M449" s="38"/>
    </row>
    <row r="450" spans="1:13" s="6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8"/>
      <c r="J450" s="55"/>
      <c r="K450" s="78"/>
      <c r="L450" s="38"/>
      <c r="M450" s="38"/>
    </row>
    <row r="451" spans="1:13" s="6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8"/>
      <c r="J451" s="55"/>
      <c r="K451" s="78"/>
      <c r="L451" s="38"/>
      <c r="M451" s="38"/>
    </row>
    <row r="452" spans="1:13" s="6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8"/>
      <c r="J452" s="55"/>
      <c r="K452" s="78"/>
      <c r="L452" s="38"/>
      <c r="M452" s="38"/>
    </row>
    <row r="453" spans="1:13" s="6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8"/>
      <c r="J453" s="55"/>
      <c r="K453" s="78"/>
      <c r="L453" s="38"/>
      <c r="M453" s="38"/>
    </row>
    <row r="454" spans="1:13" s="6" customFormat="1" ht="31.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8"/>
      <c r="J454" s="55"/>
      <c r="K454" s="78"/>
      <c r="L454" s="38"/>
      <c r="M454" s="38"/>
    </row>
    <row r="455" spans="1:13" s="6" customFormat="1" ht="31.5" customHeight="1" x14ac:dyDescent="0.3">
      <c r="A455" s="2"/>
      <c r="B455" s="18"/>
      <c r="C455" s="17"/>
      <c r="D455" s="11"/>
      <c r="E455" s="11"/>
      <c r="F455" s="22"/>
      <c r="G455" s="12"/>
      <c r="H455" s="12"/>
      <c r="I455" s="38"/>
      <c r="J455" s="55"/>
      <c r="K455" s="78"/>
      <c r="L455" s="38"/>
      <c r="M455" s="38"/>
    </row>
    <row r="456" spans="1:13" s="6" customFormat="1" ht="31.5" customHeight="1" x14ac:dyDescent="0.3">
      <c r="A456" s="2"/>
      <c r="B456" s="18"/>
      <c r="C456" s="17"/>
      <c r="D456" s="11"/>
      <c r="E456" s="11"/>
      <c r="F456" s="22"/>
      <c r="G456" s="12"/>
      <c r="H456" s="12"/>
      <c r="I456" s="38"/>
      <c r="J456" s="55"/>
      <c r="K456" s="78"/>
      <c r="L456" s="38"/>
      <c r="M456" s="38"/>
    </row>
    <row r="457" spans="1:13" s="6" customFormat="1" ht="31.5" customHeight="1" x14ac:dyDescent="0.3">
      <c r="A457" s="2"/>
      <c r="B457" s="18"/>
      <c r="C457" s="17"/>
      <c r="D457" s="11"/>
      <c r="E457" s="11"/>
      <c r="F457" s="22"/>
      <c r="G457" s="12"/>
      <c r="H457" s="12"/>
      <c r="I457" s="38"/>
      <c r="J457" s="55"/>
      <c r="K457" s="78"/>
      <c r="L457" s="38"/>
      <c r="M457" s="38"/>
    </row>
    <row r="458" spans="1:13" s="6" customFormat="1" ht="31.5" customHeight="1" x14ac:dyDescent="0.3">
      <c r="A458" s="2"/>
      <c r="B458" s="18"/>
      <c r="C458" s="17"/>
      <c r="D458" s="11"/>
      <c r="E458" s="11"/>
      <c r="F458" s="22"/>
      <c r="G458" s="12"/>
      <c r="H458" s="12"/>
      <c r="I458" s="38"/>
      <c r="J458" s="55"/>
      <c r="K458" s="78"/>
      <c r="L458" s="38"/>
      <c r="M458" s="38"/>
    </row>
    <row r="459" spans="1:13" s="6" customFormat="1" ht="31.5" customHeight="1" x14ac:dyDescent="0.3">
      <c r="A459" s="2"/>
      <c r="B459" s="18"/>
      <c r="C459" s="17"/>
      <c r="D459" s="11"/>
      <c r="E459" s="11"/>
      <c r="F459" s="22"/>
      <c r="G459" s="12"/>
      <c r="H459" s="12"/>
      <c r="I459" s="38"/>
      <c r="J459" s="55"/>
      <c r="K459" s="78"/>
      <c r="L459" s="38"/>
      <c r="M459" s="38"/>
    </row>
    <row r="460" spans="1:13" s="6" customFormat="1" ht="31.5" customHeight="1" x14ac:dyDescent="0.3">
      <c r="A460" s="2"/>
      <c r="B460" s="18"/>
      <c r="C460" s="17"/>
      <c r="D460" s="11"/>
      <c r="E460" s="11"/>
      <c r="F460" s="22"/>
      <c r="G460" s="12"/>
      <c r="H460" s="12"/>
      <c r="I460" s="38"/>
      <c r="J460" s="55"/>
      <c r="K460" s="78"/>
      <c r="L460" s="38"/>
      <c r="M460" s="38"/>
    </row>
    <row r="461" spans="1:13" s="6" customFormat="1" ht="31.5" customHeight="1" x14ac:dyDescent="0.3">
      <c r="A461" s="2"/>
      <c r="B461" s="18"/>
      <c r="C461" s="17"/>
      <c r="D461" s="11"/>
      <c r="E461" s="11"/>
      <c r="F461" s="22"/>
      <c r="G461" s="12"/>
      <c r="H461" s="12"/>
      <c r="I461" s="38"/>
      <c r="J461" s="55"/>
      <c r="K461" s="78"/>
      <c r="L461" s="38"/>
      <c r="M461" s="38"/>
    </row>
    <row r="462" spans="1:13" s="6" customFormat="1" ht="31.5" customHeight="1" x14ac:dyDescent="0.3">
      <c r="A462" s="2"/>
      <c r="B462" s="18"/>
      <c r="C462" s="17"/>
      <c r="D462" s="11"/>
      <c r="E462" s="11"/>
      <c r="F462" s="22"/>
      <c r="G462" s="12"/>
      <c r="H462" s="12"/>
      <c r="I462" s="38"/>
      <c r="J462" s="55"/>
      <c r="K462" s="78"/>
      <c r="L462" s="38"/>
      <c r="M462" s="38"/>
    </row>
    <row r="463" spans="1:13" s="6" customFormat="1" ht="31.5" customHeight="1" x14ac:dyDescent="0.3">
      <c r="A463" s="2"/>
      <c r="B463" s="18"/>
      <c r="C463" s="17"/>
      <c r="D463" s="11"/>
      <c r="E463" s="11"/>
      <c r="F463" s="22"/>
      <c r="G463" s="12"/>
      <c r="H463" s="12"/>
      <c r="I463" s="38"/>
      <c r="J463" s="55"/>
      <c r="K463" s="78"/>
      <c r="L463" s="38"/>
      <c r="M463" s="38"/>
    </row>
    <row r="464" spans="1:13" s="6" customFormat="1" ht="31.5" customHeight="1" x14ac:dyDescent="0.3">
      <c r="A464" s="2"/>
      <c r="B464" s="18"/>
      <c r="C464" s="17"/>
      <c r="D464" s="11"/>
      <c r="E464" s="11"/>
      <c r="F464" s="22"/>
      <c r="G464" s="12"/>
      <c r="H464" s="12"/>
      <c r="I464" s="38"/>
      <c r="J464" s="55"/>
      <c r="K464" s="78"/>
      <c r="L464" s="38"/>
      <c r="M464" s="38"/>
    </row>
    <row r="465" spans="1:21" s="8" customFormat="1" ht="31.5" customHeight="1" x14ac:dyDescent="0.3">
      <c r="A465" s="1"/>
      <c r="B465" s="18"/>
      <c r="C465" s="17"/>
      <c r="D465" s="11"/>
      <c r="E465" s="11"/>
      <c r="F465" s="22"/>
      <c r="G465" s="12"/>
      <c r="H465" s="12"/>
      <c r="I465" s="38"/>
      <c r="J465" s="55"/>
      <c r="K465" s="78"/>
      <c r="L465" s="38"/>
      <c r="M465" s="38"/>
    </row>
    <row r="466" spans="1:21" s="8" customFormat="1" ht="31.5" customHeight="1" x14ac:dyDescent="0.3">
      <c r="A466" s="1"/>
      <c r="B466" s="18"/>
      <c r="C466" s="17"/>
      <c r="D466" s="11"/>
      <c r="E466" s="11"/>
      <c r="F466" s="22"/>
      <c r="G466" s="12"/>
      <c r="H466" s="12"/>
      <c r="I466" s="38"/>
      <c r="J466" s="55"/>
      <c r="K466" s="78"/>
      <c r="L466" s="38"/>
      <c r="M466" s="38"/>
    </row>
    <row r="467" spans="1:21" s="8" customFormat="1" ht="31.5" customHeight="1" x14ac:dyDescent="0.3">
      <c r="A467" s="1"/>
      <c r="B467" s="18"/>
      <c r="C467" s="17"/>
      <c r="D467" s="11"/>
      <c r="E467" s="11"/>
      <c r="F467" s="22"/>
      <c r="G467" s="12"/>
      <c r="H467" s="12"/>
      <c r="I467" s="38"/>
      <c r="J467" s="55"/>
      <c r="K467" s="78"/>
      <c r="L467" s="38"/>
      <c r="M467" s="38"/>
    </row>
    <row r="468" spans="1:21" s="8" customFormat="1" ht="31.5" customHeight="1" x14ac:dyDescent="0.3">
      <c r="A468" s="1"/>
      <c r="B468" s="18"/>
      <c r="C468" s="17"/>
      <c r="D468" s="11"/>
      <c r="E468" s="11"/>
      <c r="F468" s="22"/>
      <c r="G468" s="12"/>
      <c r="H468" s="12"/>
      <c r="I468" s="38"/>
      <c r="J468" s="55"/>
      <c r="K468" s="78"/>
      <c r="L468" s="38"/>
      <c r="M468" s="38"/>
    </row>
    <row r="469" spans="1:21" s="8" customFormat="1" ht="41.25" customHeight="1" x14ac:dyDescent="0.3">
      <c r="A469" s="1"/>
      <c r="B469" s="18"/>
      <c r="C469" s="17"/>
      <c r="D469" s="11"/>
      <c r="E469" s="11"/>
      <c r="F469" s="22"/>
      <c r="G469" s="12"/>
      <c r="H469" s="12"/>
      <c r="I469" s="38"/>
      <c r="J469" s="55"/>
      <c r="K469" s="78"/>
      <c r="L469" s="38"/>
      <c r="M469" s="38"/>
    </row>
    <row r="470" spans="1:21" ht="31.5" customHeight="1" x14ac:dyDescent="0.3">
      <c r="N470" s="1"/>
      <c r="O470" s="1"/>
      <c r="P470" s="1"/>
      <c r="Q470" s="1"/>
      <c r="R470" s="1"/>
      <c r="S470" s="1"/>
      <c r="T470" s="1"/>
      <c r="U470" s="1"/>
    </row>
    <row r="471" spans="1:21" ht="31.5" customHeight="1" x14ac:dyDescent="0.3">
      <c r="N471" s="1"/>
      <c r="O471" s="1"/>
      <c r="P471" s="1"/>
      <c r="Q471" s="1"/>
      <c r="R471" s="1"/>
      <c r="S471" s="1"/>
      <c r="T471" s="1"/>
      <c r="U471" s="1"/>
    </row>
    <row r="472" spans="1:21" ht="31.5" customHeight="1" x14ac:dyDescent="0.3">
      <c r="N472" s="1"/>
      <c r="O472" s="1"/>
      <c r="P472" s="1"/>
      <c r="Q472" s="1"/>
      <c r="R472" s="1"/>
      <c r="S472" s="1"/>
      <c r="T472" s="1"/>
      <c r="U472" s="1"/>
    </row>
    <row r="473" spans="1:21" ht="31.5" customHeight="1" x14ac:dyDescent="0.3">
      <c r="N473" s="1"/>
      <c r="O473" s="1"/>
      <c r="P473" s="1"/>
      <c r="Q473" s="1"/>
      <c r="R473" s="1"/>
      <c r="S473" s="1"/>
      <c r="T473" s="1"/>
      <c r="U473" s="1"/>
    </row>
    <row r="474" spans="1:21" ht="61.5" customHeight="1" x14ac:dyDescent="0.3">
      <c r="N474" s="1"/>
      <c r="O474" s="1"/>
      <c r="P474" s="1"/>
      <c r="Q474" s="1"/>
      <c r="R474" s="1"/>
      <c r="S474" s="1"/>
      <c r="T474" s="1"/>
      <c r="U474" s="1"/>
    </row>
    <row r="475" spans="1:21" s="21" customFormat="1" ht="31.5" customHeight="1" x14ac:dyDescent="0.3">
      <c r="A475" s="20"/>
      <c r="B475" s="18"/>
      <c r="C475" s="17"/>
      <c r="D475" s="11"/>
      <c r="E475" s="11"/>
      <c r="F475" s="22"/>
      <c r="G475" s="12"/>
      <c r="H475" s="12"/>
      <c r="I475" s="38"/>
      <c r="J475" s="55"/>
      <c r="K475" s="78"/>
      <c r="L475" s="38"/>
      <c r="M475" s="38"/>
    </row>
    <row r="476" spans="1:21" s="21" customFormat="1" ht="31.5" customHeight="1" x14ac:dyDescent="0.3">
      <c r="A476" s="20"/>
      <c r="B476" s="18"/>
      <c r="C476" s="17"/>
      <c r="D476" s="11"/>
      <c r="E476" s="11"/>
      <c r="F476" s="22"/>
      <c r="G476" s="12"/>
      <c r="H476" s="12"/>
      <c r="I476" s="38"/>
      <c r="J476" s="55"/>
      <c r="K476" s="78"/>
      <c r="L476" s="38"/>
      <c r="M476" s="38"/>
    </row>
    <row r="477" spans="1:21" s="21" customFormat="1" ht="31.5" customHeight="1" x14ac:dyDescent="0.3">
      <c r="A477" s="20"/>
      <c r="B477" s="18"/>
      <c r="C477" s="17"/>
      <c r="D477" s="11"/>
      <c r="E477" s="11"/>
      <c r="F477" s="22"/>
      <c r="G477" s="12"/>
      <c r="H477" s="12"/>
      <c r="I477" s="38"/>
      <c r="J477" s="55"/>
      <c r="K477" s="78"/>
      <c r="L477" s="38"/>
      <c r="M477" s="38"/>
    </row>
    <row r="478" spans="1:21" s="21" customFormat="1" ht="31.5" customHeight="1" x14ac:dyDescent="0.3">
      <c r="A478" s="20"/>
      <c r="B478" s="18"/>
      <c r="C478" s="17"/>
      <c r="D478" s="11"/>
      <c r="E478" s="11"/>
      <c r="F478" s="22"/>
      <c r="G478" s="12"/>
      <c r="H478" s="12"/>
      <c r="I478" s="38"/>
      <c r="J478" s="55"/>
      <c r="K478" s="78"/>
      <c r="L478" s="38"/>
      <c r="M478" s="38"/>
    </row>
    <row r="479" spans="1:21" s="21" customFormat="1" ht="31.5" customHeight="1" x14ac:dyDescent="0.3">
      <c r="A479" s="20"/>
      <c r="B479" s="18"/>
      <c r="C479" s="17"/>
      <c r="D479" s="11"/>
      <c r="E479" s="11"/>
      <c r="F479" s="22"/>
      <c r="G479" s="12"/>
      <c r="H479" s="12"/>
      <c r="I479" s="38"/>
      <c r="J479" s="55"/>
      <c r="K479" s="78"/>
      <c r="L479" s="38"/>
      <c r="M479" s="38"/>
    </row>
    <row r="480" spans="1:21" s="9" customFormat="1" ht="31.5" customHeight="1" x14ac:dyDescent="0.3">
      <c r="A480" s="1"/>
      <c r="B480" s="18"/>
      <c r="C480" s="17"/>
      <c r="D480" s="11"/>
      <c r="E480" s="11"/>
      <c r="F480" s="22"/>
      <c r="G480" s="12"/>
      <c r="H480" s="12"/>
      <c r="I480" s="38"/>
      <c r="J480" s="55"/>
      <c r="K480" s="78"/>
      <c r="L480" s="38"/>
      <c r="M480" s="38"/>
    </row>
    <row r="481" spans="1:21" s="9" customFormat="1" ht="31.5" customHeight="1" x14ac:dyDescent="0.3">
      <c r="A481" s="1"/>
      <c r="B481" s="18"/>
      <c r="C481" s="17"/>
      <c r="D481" s="11"/>
      <c r="E481" s="11"/>
      <c r="F481" s="22"/>
      <c r="G481" s="12"/>
      <c r="H481" s="12"/>
      <c r="I481" s="38"/>
      <c r="J481" s="55"/>
      <c r="K481" s="78"/>
      <c r="L481" s="38"/>
      <c r="M481" s="38"/>
    </row>
    <row r="482" spans="1:21" s="9" customFormat="1" ht="31.5" customHeight="1" x14ac:dyDescent="0.3">
      <c r="A482" s="1"/>
      <c r="B482" s="18"/>
      <c r="C482" s="17"/>
      <c r="D482" s="11"/>
      <c r="E482" s="11"/>
      <c r="F482" s="22"/>
      <c r="G482" s="12"/>
      <c r="H482" s="12"/>
      <c r="I482" s="38"/>
      <c r="J482" s="55"/>
      <c r="K482" s="78"/>
      <c r="L482" s="38"/>
      <c r="M482" s="38"/>
    </row>
    <row r="483" spans="1:21" s="9" customFormat="1" ht="31.5" customHeight="1" x14ac:dyDescent="0.3">
      <c r="A483" s="1"/>
      <c r="B483" s="18"/>
      <c r="C483" s="17"/>
      <c r="D483" s="11"/>
      <c r="E483" s="11"/>
      <c r="F483" s="22"/>
      <c r="G483" s="12"/>
      <c r="H483" s="12"/>
      <c r="I483" s="38"/>
      <c r="J483" s="55"/>
      <c r="K483" s="78"/>
      <c r="L483" s="38"/>
      <c r="M483" s="38"/>
    </row>
    <row r="484" spans="1:21" s="9" customFormat="1" ht="31.5" customHeight="1" x14ac:dyDescent="0.3">
      <c r="A484" s="1"/>
      <c r="B484" s="18"/>
      <c r="C484" s="17"/>
      <c r="D484" s="11"/>
      <c r="E484" s="11"/>
      <c r="F484" s="22"/>
      <c r="G484" s="12"/>
      <c r="H484" s="12"/>
      <c r="I484" s="38"/>
      <c r="J484" s="55"/>
      <c r="K484" s="78"/>
      <c r="L484" s="38"/>
      <c r="M484" s="38"/>
    </row>
    <row r="485" spans="1:21" ht="24.95" customHeight="1" x14ac:dyDescent="0.3">
      <c r="N485" s="1"/>
      <c r="O485" s="1"/>
      <c r="P485" s="1"/>
      <c r="Q485" s="1"/>
      <c r="R485" s="1"/>
      <c r="S485" s="1"/>
      <c r="T485" s="1"/>
      <c r="U485" s="1"/>
    </row>
    <row r="486" spans="1:21" ht="24.95" customHeight="1" x14ac:dyDescent="0.3">
      <c r="N486" s="1"/>
      <c r="O486" s="1"/>
      <c r="P486" s="1"/>
      <c r="Q486" s="1"/>
      <c r="R486" s="1"/>
      <c r="S486" s="1"/>
      <c r="T486" s="1"/>
      <c r="U486" s="1"/>
    </row>
    <row r="487" spans="1:21" ht="24.95" customHeight="1" x14ac:dyDescent="0.3">
      <c r="N487" s="1"/>
      <c r="O487" s="1"/>
      <c r="P487" s="1"/>
      <c r="Q487" s="1"/>
      <c r="R487" s="1"/>
      <c r="S487" s="1"/>
      <c r="T487" s="1"/>
      <c r="U487" s="1"/>
    </row>
    <row r="488" spans="1:21" ht="24.75" customHeight="1" x14ac:dyDescent="0.3">
      <c r="N488" s="1"/>
      <c r="O488" s="1"/>
      <c r="P488" s="1"/>
      <c r="Q488" s="1"/>
      <c r="R488" s="1"/>
      <c r="S488" s="1"/>
      <c r="T488" s="1"/>
      <c r="U488" s="1"/>
    </row>
    <row r="489" spans="1:21" ht="24.75" customHeight="1" x14ac:dyDescent="0.3">
      <c r="N489" s="1"/>
      <c r="O489" s="1"/>
      <c r="P489" s="1"/>
      <c r="Q489" s="1"/>
      <c r="R489" s="1"/>
      <c r="S489" s="1"/>
      <c r="T489" s="1"/>
      <c r="U489" s="1"/>
    </row>
    <row r="490" spans="1:21" s="10" customFormat="1" ht="31.5" customHeight="1" x14ac:dyDescent="0.3">
      <c r="A490" s="1"/>
      <c r="B490" s="18"/>
      <c r="C490" s="17"/>
      <c r="D490" s="11"/>
      <c r="E490" s="11"/>
      <c r="F490" s="22"/>
      <c r="G490" s="12"/>
      <c r="H490" s="12"/>
      <c r="I490" s="38"/>
      <c r="J490" s="55"/>
      <c r="K490" s="78"/>
      <c r="L490" s="38"/>
      <c r="M490" s="38"/>
    </row>
    <row r="491" spans="1:21" s="10" customFormat="1" ht="31.5" customHeight="1" x14ac:dyDescent="0.3">
      <c r="A491" s="1"/>
      <c r="B491" s="18"/>
      <c r="C491" s="17"/>
      <c r="D491" s="11"/>
      <c r="E491" s="11"/>
      <c r="F491" s="22"/>
      <c r="G491" s="12"/>
      <c r="H491" s="12"/>
      <c r="I491" s="38"/>
      <c r="J491" s="55"/>
      <c r="K491" s="78"/>
      <c r="L491" s="38"/>
      <c r="M491" s="38"/>
    </row>
    <row r="492" spans="1:21" s="10" customFormat="1" ht="31.5" customHeight="1" x14ac:dyDescent="0.3">
      <c r="A492" s="1"/>
      <c r="B492" s="18"/>
      <c r="C492" s="17"/>
      <c r="D492" s="11"/>
      <c r="E492" s="11"/>
      <c r="F492" s="22"/>
      <c r="G492" s="12"/>
      <c r="H492" s="12"/>
      <c r="I492" s="38"/>
      <c r="J492" s="55"/>
      <c r="K492" s="78"/>
      <c r="L492" s="38"/>
      <c r="M492" s="38"/>
    </row>
    <row r="493" spans="1:21" s="10" customFormat="1" ht="31.5" customHeight="1" x14ac:dyDescent="0.3">
      <c r="A493" s="1"/>
      <c r="B493" s="18"/>
      <c r="C493" s="17"/>
      <c r="D493" s="11"/>
      <c r="E493" s="11"/>
      <c r="F493" s="22"/>
      <c r="G493" s="12"/>
      <c r="H493" s="12"/>
      <c r="I493" s="38"/>
      <c r="J493" s="55"/>
      <c r="K493" s="78"/>
      <c r="L493" s="38"/>
      <c r="M493" s="38"/>
    </row>
    <row r="494" spans="1:21" s="10" customFormat="1" ht="68.25" customHeight="1" x14ac:dyDescent="0.3">
      <c r="A494" s="1"/>
      <c r="B494" s="18"/>
      <c r="C494" s="17"/>
      <c r="D494" s="11"/>
      <c r="E494" s="11"/>
      <c r="F494" s="22"/>
      <c r="G494" s="12"/>
      <c r="H494" s="12"/>
      <c r="I494" s="38"/>
      <c r="J494" s="55"/>
      <c r="K494" s="78"/>
      <c r="L494" s="38"/>
      <c r="M494" s="38"/>
    </row>
    <row r="495" spans="1:21" s="8" customFormat="1" ht="31.5" hidden="1" customHeight="1" x14ac:dyDescent="0.3">
      <c r="A495" s="1"/>
      <c r="B495" s="18"/>
      <c r="C495" s="17"/>
      <c r="D495" s="11"/>
      <c r="E495" s="11"/>
      <c r="F495" s="22"/>
      <c r="G495" s="12"/>
      <c r="H495" s="12"/>
      <c r="I495" s="38"/>
      <c r="J495" s="55"/>
      <c r="K495" s="78"/>
      <c r="L495" s="38"/>
      <c r="M495" s="38"/>
    </row>
    <row r="496" spans="1:21" s="8" customFormat="1" ht="31.5" hidden="1" customHeight="1" x14ac:dyDescent="0.3">
      <c r="A496" s="1"/>
      <c r="B496" s="18"/>
      <c r="C496" s="17"/>
      <c r="D496" s="11"/>
      <c r="E496" s="11"/>
      <c r="F496" s="22"/>
      <c r="G496" s="12"/>
      <c r="H496" s="12"/>
      <c r="I496" s="38"/>
      <c r="J496" s="55"/>
      <c r="K496" s="78"/>
      <c r="L496" s="38"/>
      <c r="M496" s="38"/>
    </row>
    <row r="497" spans="1:21" s="8" customFormat="1" ht="31.5" customHeight="1" x14ac:dyDescent="0.3">
      <c r="A497" s="1"/>
      <c r="B497" s="18"/>
      <c r="C497" s="17"/>
      <c r="D497" s="11"/>
      <c r="E497" s="11"/>
      <c r="F497" s="22"/>
      <c r="G497" s="12"/>
      <c r="H497" s="12"/>
      <c r="I497" s="38"/>
      <c r="J497" s="55"/>
      <c r="K497" s="78"/>
      <c r="L497" s="38"/>
      <c r="M497" s="38"/>
    </row>
    <row r="498" spans="1:21" s="8" customFormat="1" ht="31.5" customHeight="1" x14ac:dyDescent="0.3">
      <c r="A498" s="1"/>
      <c r="B498" s="18"/>
      <c r="C498" s="17"/>
      <c r="D498" s="11"/>
      <c r="E498" s="11"/>
      <c r="F498" s="22"/>
      <c r="G498" s="12"/>
      <c r="H498" s="12"/>
      <c r="I498" s="38"/>
      <c r="J498" s="55"/>
      <c r="K498" s="78"/>
      <c r="L498" s="38"/>
      <c r="M498" s="38"/>
    </row>
    <row r="499" spans="1:21" s="8" customFormat="1" ht="103.5" customHeight="1" x14ac:dyDescent="0.3">
      <c r="A499" s="1"/>
      <c r="B499" s="18"/>
      <c r="C499" s="17"/>
      <c r="D499" s="11"/>
      <c r="E499" s="11"/>
      <c r="F499" s="22"/>
      <c r="G499" s="12"/>
      <c r="H499" s="12"/>
      <c r="I499" s="38"/>
      <c r="J499" s="55"/>
      <c r="K499" s="78"/>
      <c r="L499" s="38"/>
      <c r="M499" s="38"/>
    </row>
    <row r="500" spans="1:21" s="8" customFormat="1" ht="6.75" customHeight="1" x14ac:dyDescent="0.3">
      <c r="A500" s="1"/>
      <c r="B500" s="18"/>
      <c r="C500" s="17"/>
      <c r="D500" s="11"/>
      <c r="E500" s="11"/>
      <c r="F500" s="22"/>
      <c r="G500" s="12"/>
      <c r="H500" s="12"/>
      <c r="I500" s="38"/>
      <c r="J500" s="55"/>
      <c r="K500" s="78"/>
      <c r="L500" s="38"/>
      <c r="M500" s="38"/>
    </row>
    <row r="501" spans="1:21" s="8" customFormat="1" ht="31.5" hidden="1" customHeight="1" x14ac:dyDescent="0.3">
      <c r="A501" s="1"/>
      <c r="B501" s="18"/>
      <c r="C501" s="17"/>
      <c r="D501" s="11"/>
      <c r="E501" s="11"/>
      <c r="F501" s="22"/>
      <c r="G501" s="12"/>
      <c r="H501" s="12"/>
      <c r="I501" s="38"/>
      <c r="J501" s="55"/>
      <c r="K501" s="78"/>
      <c r="L501" s="38"/>
      <c r="M501" s="38"/>
    </row>
    <row r="502" spans="1:21" s="8" customFormat="1" ht="31.5" hidden="1" customHeight="1" x14ac:dyDescent="0.3">
      <c r="A502" s="1"/>
      <c r="B502" s="18"/>
      <c r="C502" s="17"/>
      <c r="D502" s="11"/>
      <c r="E502" s="11"/>
      <c r="F502" s="22"/>
      <c r="G502" s="12"/>
      <c r="H502" s="12"/>
      <c r="I502" s="38"/>
      <c r="J502" s="55"/>
      <c r="K502" s="78"/>
      <c r="L502" s="38"/>
      <c r="M502" s="38"/>
    </row>
    <row r="503" spans="1:21" s="8" customFormat="1" ht="31.5" hidden="1" customHeight="1" x14ac:dyDescent="0.3">
      <c r="A503" s="1"/>
      <c r="B503" s="18"/>
      <c r="C503" s="17"/>
      <c r="D503" s="11"/>
      <c r="E503" s="11"/>
      <c r="F503" s="22"/>
      <c r="G503" s="12"/>
      <c r="H503" s="12"/>
      <c r="I503" s="38"/>
      <c r="J503" s="55"/>
      <c r="K503" s="78"/>
      <c r="L503" s="38"/>
      <c r="M503" s="38"/>
    </row>
    <row r="504" spans="1:21" s="8" customFormat="1" ht="31.5" hidden="1" customHeight="1" x14ac:dyDescent="0.3">
      <c r="A504" s="1"/>
      <c r="B504" s="18"/>
      <c r="C504" s="17"/>
      <c r="D504" s="11"/>
      <c r="E504" s="11"/>
      <c r="F504" s="22"/>
      <c r="G504" s="12"/>
      <c r="H504" s="12"/>
      <c r="I504" s="38"/>
      <c r="J504" s="55"/>
      <c r="K504" s="78"/>
      <c r="L504" s="38"/>
      <c r="M504" s="38"/>
    </row>
    <row r="505" spans="1:21" s="9" customFormat="1" ht="31.5" hidden="1" customHeight="1" x14ac:dyDescent="0.3">
      <c r="A505" s="1"/>
      <c r="B505" s="18"/>
      <c r="C505" s="17"/>
      <c r="D505" s="11"/>
      <c r="E505" s="11"/>
      <c r="F505" s="22"/>
      <c r="G505" s="12"/>
      <c r="H505" s="12"/>
      <c r="I505" s="38"/>
      <c r="J505" s="55"/>
      <c r="K505" s="78"/>
      <c r="L505" s="38"/>
      <c r="M505" s="38"/>
    </row>
    <row r="506" spans="1:21" s="9" customFormat="1" ht="31.5" hidden="1" customHeight="1" x14ac:dyDescent="0.3">
      <c r="A506" s="1"/>
      <c r="B506" s="18"/>
      <c r="C506" s="17"/>
      <c r="D506" s="11"/>
      <c r="E506" s="11"/>
      <c r="F506" s="22"/>
      <c r="G506" s="12"/>
      <c r="H506" s="12"/>
      <c r="I506" s="38"/>
      <c r="J506" s="55"/>
      <c r="K506" s="78"/>
      <c r="L506" s="38"/>
      <c r="M506" s="38"/>
    </row>
    <row r="507" spans="1:21" s="9" customFormat="1" ht="31.5" hidden="1" customHeight="1" x14ac:dyDescent="0.3">
      <c r="A507" s="1"/>
      <c r="B507" s="18"/>
      <c r="C507" s="17"/>
      <c r="D507" s="11"/>
      <c r="E507" s="11"/>
      <c r="F507" s="22"/>
      <c r="G507" s="12"/>
      <c r="H507" s="12"/>
      <c r="I507" s="38"/>
      <c r="J507" s="55"/>
      <c r="K507" s="78"/>
      <c r="L507" s="38"/>
      <c r="M507" s="38"/>
    </row>
    <row r="508" spans="1:21" s="9" customFormat="1" ht="31.5" hidden="1" customHeight="1" x14ac:dyDescent="0.3">
      <c r="A508" s="1"/>
      <c r="B508" s="18"/>
      <c r="C508" s="17"/>
      <c r="D508" s="11"/>
      <c r="E508" s="11"/>
      <c r="F508" s="22"/>
      <c r="G508" s="12"/>
      <c r="H508" s="12"/>
      <c r="I508" s="38"/>
      <c r="J508" s="55"/>
      <c r="K508" s="78"/>
      <c r="L508" s="38"/>
      <c r="M508" s="38"/>
    </row>
    <row r="509" spans="1:21" s="9" customFormat="1" ht="31.5" hidden="1" customHeight="1" x14ac:dyDescent="0.3">
      <c r="A509" s="1"/>
      <c r="B509" s="18"/>
      <c r="C509" s="17"/>
      <c r="D509" s="11"/>
      <c r="E509" s="11"/>
      <c r="F509" s="22"/>
      <c r="G509" s="12"/>
      <c r="H509" s="12"/>
      <c r="I509" s="38"/>
      <c r="J509" s="55"/>
      <c r="K509" s="78"/>
      <c r="L509" s="38"/>
      <c r="M509" s="38"/>
    </row>
    <row r="510" spans="1:21" ht="31.5" hidden="1" customHeight="1" x14ac:dyDescent="0.3">
      <c r="N510" s="1"/>
      <c r="O510" s="1"/>
      <c r="P510" s="1"/>
      <c r="Q510" s="1"/>
      <c r="R510" s="1"/>
      <c r="S510" s="1"/>
      <c r="T510" s="1"/>
      <c r="U510" s="1"/>
    </row>
    <row r="511" spans="1:21" ht="31.5" hidden="1" customHeight="1" x14ac:dyDescent="0.3">
      <c r="N511" s="1"/>
      <c r="O511" s="1"/>
      <c r="P511" s="1"/>
      <c r="Q511" s="1"/>
      <c r="R511" s="1"/>
      <c r="S511" s="1"/>
      <c r="T511" s="1"/>
      <c r="U511" s="1"/>
    </row>
    <row r="512" spans="1:21" ht="31.5" hidden="1" customHeight="1" x14ac:dyDescent="0.3">
      <c r="N512" s="1"/>
      <c r="O512" s="1"/>
      <c r="P512" s="1"/>
      <c r="Q512" s="1"/>
      <c r="R512" s="1"/>
      <c r="S512" s="1"/>
      <c r="T512" s="1"/>
      <c r="U512" s="1"/>
    </row>
    <row r="513" spans="14:21" ht="31.5" hidden="1" customHeight="1" x14ac:dyDescent="0.3">
      <c r="N513" s="1"/>
      <c r="O513" s="1"/>
      <c r="P513" s="1"/>
      <c r="Q513" s="1"/>
      <c r="R513" s="1"/>
      <c r="S513" s="1"/>
      <c r="T513" s="1"/>
      <c r="U513" s="1"/>
    </row>
    <row r="514" spans="14:21" ht="27" hidden="1" customHeight="1" x14ac:dyDescent="0.3">
      <c r="N514" s="1"/>
      <c r="O514" s="1"/>
      <c r="P514" s="1"/>
      <c r="Q514" s="1"/>
      <c r="R514" s="1"/>
      <c r="S514" s="1"/>
      <c r="T514" s="1"/>
      <c r="U514" s="1"/>
    </row>
    <row r="515" spans="14:21" ht="31.5" hidden="1" customHeight="1" x14ac:dyDescent="0.3">
      <c r="N515" s="1"/>
      <c r="O515" s="1"/>
      <c r="P515" s="1"/>
      <c r="Q515" s="1"/>
      <c r="R515" s="1"/>
      <c r="S515" s="1"/>
      <c r="T515" s="1"/>
      <c r="U515" s="1"/>
    </row>
    <row r="516" spans="14:21" ht="31.5" hidden="1" customHeight="1" x14ac:dyDescent="0.3">
      <c r="N516" s="1"/>
      <c r="O516" s="1"/>
      <c r="P516" s="1"/>
      <c r="Q516" s="1"/>
      <c r="R516" s="1"/>
      <c r="S516" s="1"/>
      <c r="T516" s="1"/>
      <c r="U516" s="1"/>
    </row>
    <row r="517" spans="14:21" ht="24" hidden="1" customHeight="1" x14ac:dyDescent="0.3">
      <c r="N517" s="1"/>
      <c r="O517" s="1"/>
      <c r="P517" s="1"/>
      <c r="Q517" s="1"/>
      <c r="R517" s="1"/>
      <c r="S517" s="1"/>
      <c r="T517" s="1"/>
      <c r="U517" s="1"/>
    </row>
    <row r="518" spans="14:21" ht="31.5" hidden="1" customHeight="1" x14ac:dyDescent="0.3">
      <c r="N518" s="1"/>
      <c r="O518" s="1"/>
      <c r="P518" s="1"/>
      <c r="Q518" s="1"/>
      <c r="R518" s="1"/>
      <c r="S518" s="1"/>
      <c r="T518" s="1"/>
      <c r="U518" s="1"/>
    </row>
    <row r="519" spans="14:21" ht="31.5" hidden="1" customHeight="1" x14ac:dyDescent="0.3">
      <c r="N519" s="1"/>
      <c r="O519" s="1"/>
      <c r="P519" s="1"/>
      <c r="Q519" s="1"/>
      <c r="R519" s="1"/>
      <c r="S519" s="1"/>
      <c r="T519" s="1"/>
      <c r="U519" s="1"/>
    </row>
    <row r="520" spans="14:21" ht="31.5" hidden="1" customHeight="1" x14ac:dyDescent="0.3">
      <c r="N520" s="1"/>
      <c r="O520" s="1"/>
      <c r="P520" s="1"/>
      <c r="Q520" s="1"/>
      <c r="R520" s="1"/>
      <c r="S520" s="1"/>
      <c r="T520" s="1"/>
      <c r="U520" s="1"/>
    </row>
    <row r="521" spans="14:21" ht="31.5" hidden="1" customHeight="1" x14ac:dyDescent="0.3">
      <c r="N521" s="1"/>
      <c r="O521" s="1"/>
      <c r="P521" s="1"/>
      <c r="Q521" s="1"/>
      <c r="R521" s="1"/>
      <c r="S521" s="1"/>
      <c r="T521" s="1"/>
      <c r="U521" s="1"/>
    </row>
    <row r="522" spans="14:21" ht="31.5" hidden="1" customHeight="1" x14ac:dyDescent="0.3">
      <c r="N522" s="1"/>
      <c r="O522" s="1"/>
      <c r="P522" s="1"/>
      <c r="Q522" s="1"/>
      <c r="R522" s="1"/>
      <c r="S522" s="1"/>
      <c r="T522" s="1"/>
      <c r="U522" s="1"/>
    </row>
    <row r="523" spans="14:21" ht="31.5" customHeight="1" x14ac:dyDescent="0.3">
      <c r="N523" s="1"/>
      <c r="O523" s="1"/>
      <c r="P523" s="1"/>
      <c r="Q523" s="1"/>
      <c r="R523" s="1"/>
      <c r="S523" s="1"/>
      <c r="T523" s="1"/>
      <c r="U523" s="1"/>
    </row>
    <row r="524" spans="14:21" ht="31.5" customHeight="1" x14ac:dyDescent="0.3">
      <c r="N524" s="1"/>
      <c r="O524" s="1"/>
      <c r="P524" s="1"/>
      <c r="Q524" s="1"/>
      <c r="R524" s="1"/>
      <c r="S524" s="1"/>
      <c r="T524" s="1"/>
      <c r="U524" s="1"/>
    </row>
    <row r="525" spans="14:21" ht="31.5" customHeight="1" x14ac:dyDescent="0.3">
      <c r="N525" s="1"/>
      <c r="O525" s="1"/>
      <c r="P525" s="1"/>
      <c r="Q525" s="1"/>
      <c r="R525" s="1"/>
      <c r="S525" s="1"/>
      <c r="T525" s="1"/>
      <c r="U525" s="1"/>
    </row>
    <row r="526" spans="14:21" ht="31.5" customHeight="1" x14ac:dyDescent="0.3">
      <c r="N526" s="1"/>
      <c r="O526" s="1"/>
      <c r="P526" s="1"/>
      <c r="Q526" s="1"/>
      <c r="R526" s="1"/>
      <c r="S526" s="1"/>
      <c r="T526" s="1"/>
      <c r="U526" s="1"/>
    </row>
    <row r="527" spans="14:21" ht="31.5" customHeight="1" x14ac:dyDescent="0.3">
      <c r="N527" s="1"/>
      <c r="O527" s="1"/>
      <c r="P527" s="1"/>
      <c r="Q527" s="1"/>
      <c r="R527" s="1"/>
      <c r="S527" s="1"/>
      <c r="T527" s="1"/>
      <c r="U527" s="1"/>
    </row>
    <row r="528" spans="14:21" ht="31.5" customHeight="1" x14ac:dyDescent="0.3">
      <c r="N528" s="1"/>
      <c r="O528" s="1"/>
      <c r="P528" s="1"/>
      <c r="Q528" s="1"/>
      <c r="R528" s="1"/>
      <c r="S528" s="1"/>
      <c r="T528" s="1"/>
      <c r="U528" s="1"/>
    </row>
    <row r="529" spans="1:21" ht="31.5" customHeight="1" x14ac:dyDescent="0.3">
      <c r="N529" s="1"/>
      <c r="O529" s="1"/>
      <c r="P529" s="1"/>
      <c r="Q529" s="1"/>
      <c r="R529" s="1"/>
      <c r="S529" s="1"/>
      <c r="T529" s="1"/>
      <c r="U529" s="1"/>
    </row>
    <row r="530" spans="1:21" s="9" customFormat="1" ht="31.5" customHeight="1" x14ac:dyDescent="0.3">
      <c r="A530" s="1"/>
      <c r="B530" s="18"/>
      <c r="C530" s="17"/>
      <c r="D530" s="11"/>
      <c r="E530" s="11"/>
      <c r="F530" s="22"/>
      <c r="G530" s="12"/>
      <c r="H530" s="12"/>
      <c r="I530" s="38"/>
      <c r="J530" s="55"/>
      <c r="K530" s="78"/>
      <c r="L530" s="38"/>
      <c r="M530" s="38"/>
    </row>
    <row r="531" spans="1:21" s="9" customFormat="1" ht="31.5" customHeight="1" x14ac:dyDescent="0.3">
      <c r="A531" s="1"/>
      <c r="B531" s="18"/>
      <c r="C531" s="17"/>
      <c r="D531" s="11"/>
      <c r="E531" s="11"/>
      <c r="F531" s="22"/>
      <c r="G531" s="12"/>
      <c r="H531" s="12"/>
      <c r="I531" s="38"/>
      <c r="J531" s="55"/>
      <c r="K531" s="78"/>
      <c r="L531" s="38"/>
      <c r="M531" s="38"/>
      <c r="S531" s="9" t="s">
        <v>33</v>
      </c>
    </row>
    <row r="532" spans="1:21" s="9" customFormat="1" ht="31.5" customHeight="1" x14ac:dyDescent="0.3">
      <c r="A532" s="1"/>
      <c r="B532" s="18"/>
      <c r="C532" s="17"/>
      <c r="D532" s="11"/>
      <c r="E532" s="11"/>
      <c r="F532" s="22"/>
      <c r="G532" s="12"/>
      <c r="H532" s="12"/>
      <c r="I532" s="38"/>
      <c r="J532" s="55"/>
      <c r="K532" s="78"/>
      <c r="L532" s="38"/>
      <c r="M532" s="38"/>
    </row>
    <row r="533" spans="1:21" s="9" customFormat="1" ht="31.5" customHeight="1" x14ac:dyDescent="0.3">
      <c r="A533" s="1"/>
      <c r="B533" s="18"/>
      <c r="C533" s="17"/>
      <c r="D533" s="11"/>
      <c r="E533" s="11"/>
      <c r="F533" s="22"/>
      <c r="G533" s="12"/>
      <c r="H533" s="12"/>
      <c r="I533" s="38"/>
      <c r="J533" s="55"/>
      <c r="K533" s="78"/>
      <c r="L533" s="38"/>
      <c r="M533" s="38"/>
    </row>
    <row r="534" spans="1:21" s="9" customFormat="1" ht="31.5" customHeight="1" x14ac:dyDescent="0.3">
      <c r="A534" s="1"/>
      <c r="B534" s="18"/>
      <c r="C534" s="17"/>
      <c r="D534" s="11"/>
      <c r="E534" s="11"/>
      <c r="F534" s="22"/>
      <c r="G534" s="12"/>
      <c r="H534" s="12"/>
      <c r="I534" s="38"/>
      <c r="J534" s="55"/>
      <c r="K534" s="78"/>
      <c r="L534" s="38"/>
      <c r="M534" s="38"/>
    </row>
    <row r="535" spans="1:21" ht="31.5" customHeight="1" x14ac:dyDescent="0.3">
      <c r="N535" s="1"/>
      <c r="O535" s="1"/>
      <c r="P535" s="1"/>
      <c r="Q535" s="1"/>
      <c r="R535" s="1"/>
      <c r="S535" s="1"/>
      <c r="T535" s="1"/>
      <c r="U535" s="1"/>
    </row>
    <row r="536" spans="1:21" ht="31.5" customHeight="1" x14ac:dyDescent="0.3">
      <c r="N536" s="1"/>
      <c r="O536" s="1"/>
      <c r="P536" s="1"/>
      <c r="Q536" s="1"/>
      <c r="R536" s="1"/>
      <c r="S536" s="1"/>
      <c r="T536" s="1"/>
      <c r="U536" s="1"/>
    </row>
    <row r="537" spans="1:21" ht="31.5" customHeight="1" x14ac:dyDescent="0.3">
      <c r="N537" s="1"/>
      <c r="O537" s="1"/>
      <c r="P537" s="1"/>
      <c r="Q537" s="1"/>
      <c r="R537" s="1"/>
      <c r="S537" s="1"/>
      <c r="T537" s="1"/>
      <c r="U537" s="1"/>
    </row>
    <row r="538" spans="1:21" ht="31.5" customHeight="1" x14ac:dyDescent="0.3">
      <c r="N538" s="1"/>
      <c r="O538" s="1"/>
      <c r="P538" s="1"/>
      <c r="Q538" s="1"/>
      <c r="R538" s="1"/>
      <c r="S538" s="1"/>
      <c r="T538" s="1"/>
      <c r="U538" s="1"/>
    </row>
    <row r="539" spans="1:21" ht="31.5" customHeight="1" x14ac:dyDescent="0.3">
      <c r="N539" s="1"/>
      <c r="O539" s="1"/>
      <c r="P539" s="1"/>
      <c r="Q539" s="1"/>
      <c r="R539" s="1"/>
      <c r="S539" s="1"/>
      <c r="T539" s="1"/>
      <c r="U539" s="1"/>
    </row>
    <row r="540" spans="1:21" ht="31.5" customHeight="1" x14ac:dyDescent="0.3">
      <c r="N540" s="1"/>
      <c r="O540" s="1"/>
      <c r="P540" s="1"/>
      <c r="Q540" s="1"/>
      <c r="R540" s="1"/>
      <c r="S540" s="1"/>
      <c r="T540" s="1"/>
      <c r="U540" s="1"/>
    </row>
    <row r="541" spans="1:21" ht="31.5" customHeight="1" x14ac:dyDescent="0.3">
      <c r="N541" s="1"/>
      <c r="O541" s="1"/>
      <c r="P541" s="1"/>
      <c r="Q541" s="1"/>
      <c r="R541" s="1"/>
      <c r="S541" s="1"/>
      <c r="T541" s="1"/>
      <c r="U541" s="1"/>
    </row>
    <row r="542" spans="1:21" ht="31.5" customHeight="1" x14ac:dyDescent="0.3">
      <c r="N542" s="1"/>
      <c r="O542" s="1"/>
      <c r="P542" s="1"/>
      <c r="Q542" s="1"/>
      <c r="R542" s="1"/>
      <c r="S542" s="1"/>
      <c r="T542" s="1"/>
      <c r="U542" s="1"/>
    </row>
    <row r="543" spans="1:21" ht="31.5" customHeight="1" x14ac:dyDescent="0.3">
      <c r="N543" s="1"/>
      <c r="O543" s="1"/>
      <c r="P543" s="1"/>
      <c r="Q543" s="1"/>
      <c r="R543" s="1"/>
      <c r="S543" s="1"/>
      <c r="T543" s="1"/>
      <c r="U543" s="1"/>
    </row>
    <row r="544" spans="1:21" ht="31.5" customHeight="1" x14ac:dyDescent="0.3">
      <c r="N544" s="1"/>
      <c r="O544" s="1"/>
      <c r="P544" s="1"/>
      <c r="Q544" s="1"/>
      <c r="R544" s="1"/>
      <c r="S544" s="1"/>
      <c r="T544" s="1"/>
      <c r="U544" s="1"/>
    </row>
    <row r="545" spans="1:21" ht="31.5" customHeight="1" x14ac:dyDescent="0.3">
      <c r="N545" s="1"/>
      <c r="O545" s="1"/>
      <c r="P545" s="1"/>
      <c r="Q545" s="1"/>
      <c r="R545" s="1"/>
      <c r="S545" s="1"/>
      <c r="T545" s="1"/>
      <c r="U545" s="1"/>
    </row>
    <row r="546" spans="1:21" ht="31.5" customHeight="1" x14ac:dyDescent="0.3">
      <c r="N546" s="1"/>
      <c r="O546" s="1"/>
      <c r="P546" s="1"/>
      <c r="Q546" s="1"/>
      <c r="R546" s="1"/>
      <c r="S546" s="1"/>
      <c r="T546" s="1"/>
      <c r="U546" s="1"/>
    </row>
    <row r="547" spans="1:21" ht="31.5" customHeight="1" x14ac:dyDescent="0.3">
      <c r="N547" s="1"/>
      <c r="O547" s="1"/>
      <c r="P547" s="1"/>
      <c r="Q547" s="1"/>
      <c r="R547" s="1"/>
      <c r="S547" s="1"/>
      <c r="T547" s="1"/>
      <c r="U547" s="1"/>
    </row>
    <row r="548" spans="1:21" ht="31.5" customHeight="1" x14ac:dyDescent="0.3">
      <c r="N548" s="1"/>
      <c r="O548" s="1"/>
      <c r="P548" s="1"/>
      <c r="Q548" s="1"/>
      <c r="R548" s="1"/>
      <c r="S548" s="1"/>
      <c r="T548" s="1"/>
      <c r="U548" s="1"/>
    </row>
    <row r="549" spans="1:21" ht="31.5" customHeight="1" x14ac:dyDescent="0.3">
      <c r="N549" s="1"/>
      <c r="O549" s="1"/>
      <c r="P549" s="1"/>
      <c r="Q549" s="1"/>
      <c r="R549" s="1"/>
      <c r="S549" s="1"/>
      <c r="T549" s="1"/>
      <c r="U549" s="1"/>
    </row>
    <row r="550" spans="1:21" ht="31.5" customHeight="1" x14ac:dyDescent="0.3">
      <c r="N550" s="1"/>
      <c r="O550" s="1"/>
      <c r="P550" s="1"/>
      <c r="Q550" s="1"/>
      <c r="R550" s="1"/>
      <c r="S550" s="1"/>
      <c r="T550" s="1"/>
      <c r="U550" s="1"/>
    </row>
    <row r="551" spans="1:21" ht="31.5" customHeight="1" x14ac:dyDescent="0.3">
      <c r="N551" s="1"/>
      <c r="O551" s="1"/>
      <c r="P551" s="1"/>
      <c r="Q551" s="1"/>
      <c r="R551" s="1"/>
      <c r="S551" s="1"/>
      <c r="T551" s="1"/>
      <c r="U551" s="1"/>
    </row>
    <row r="552" spans="1:21" ht="31.5" customHeight="1" x14ac:dyDescent="0.3">
      <c r="N552" s="1"/>
      <c r="O552" s="1"/>
      <c r="P552" s="1"/>
      <c r="Q552" s="1"/>
      <c r="R552" s="1"/>
      <c r="S552" s="1"/>
      <c r="T552" s="1"/>
      <c r="U552" s="1"/>
    </row>
    <row r="553" spans="1:21" ht="31.5" customHeight="1" x14ac:dyDescent="0.3">
      <c r="N553" s="1"/>
      <c r="O553" s="1"/>
      <c r="P553" s="1"/>
      <c r="Q553" s="1"/>
      <c r="R553" s="1"/>
      <c r="S553" s="1"/>
      <c r="T553" s="1"/>
      <c r="U553" s="1"/>
    </row>
    <row r="554" spans="1:21" s="9" customFormat="1" ht="31.5" customHeight="1" x14ac:dyDescent="0.3">
      <c r="A554" s="1"/>
      <c r="B554" s="18"/>
      <c r="C554" s="17"/>
      <c r="D554" s="11"/>
      <c r="E554" s="11"/>
      <c r="F554" s="22"/>
      <c r="G554" s="12"/>
      <c r="H554" s="12"/>
      <c r="I554" s="38"/>
      <c r="J554" s="55"/>
      <c r="K554" s="78"/>
      <c r="L554" s="38"/>
      <c r="M554" s="38"/>
    </row>
    <row r="555" spans="1:21" ht="31.5" customHeight="1" x14ac:dyDescent="0.3">
      <c r="N555" s="1"/>
      <c r="O555" s="1"/>
      <c r="P555" s="1"/>
      <c r="Q555" s="1"/>
      <c r="R555" s="1"/>
      <c r="S555" s="1"/>
      <c r="T555" s="1"/>
      <c r="U555" s="1"/>
    </row>
    <row r="556" spans="1:21" ht="31.5" customHeight="1" x14ac:dyDescent="0.3">
      <c r="N556" s="1"/>
      <c r="O556" s="1"/>
      <c r="P556" s="1"/>
      <c r="Q556" s="1"/>
      <c r="R556" s="1"/>
      <c r="S556" s="1"/>
      <c r="T556" s="1"/>
      <c r="U556" s="1"/>
    </row>
    <row r="557" spans="1:21" x14ac:dyDescent="0.3">
      <c r="N557" s="1"/>
      <c r="O557" s="1"/>
      <c r="P557" s="1"/>
      <c r="Q557" s="1"/>
      <c r="R557" s="1"/>
      <c r="S557" s="1"/>
      <c r="T557" s="1"/>
      <c r="U557" s="1"/>
    </row>
    <row r="558" spans="1:21" ht="21.75" customHeight="1" x14ac:dyDescent="0.3">
      <c r="N558" s="1"/>
      <c r="O558" s="1"/>
      <c r="P558" s="1"/>
      <c r="Q558" s="1"/>
      <c r="R558" s="1"/>
      <c r="S558" s="1"/>
      <c r="T558" s="1"/>
      <c r="U558" s="1"/>
    </row>
    <row r="559" spans="1:21" ht="41.25" customHeight="1" x14ac:dyDescent="0.3">
      <c r="N559" s="1"/>
      <c r="O559" s="1"/>
      <c r="P559" s="1"/>
      <c r="Q559" s="1"/>
      <c r="R559" s="1"/>
      <c r="S559" s="1"/>
      <c r="T559" s="1"/>
      <c r="U559" s="1"/>
    </row>
    <row r="560" spans="1:21" ht="24.95" customHeight="1" x14ac:dyDescent="0.3">
      <c r="N560" s="1"/>
      <c r="O560" s="1"/>
      <c r="P560" s="1"/>
      <c r="Q560" s="1"/>
      <c r="R560" s="1"/>
      <c r="S560" s="1"/>
      <c r="T560" s="1"/>
      <c r="U560" s="1"/>
    </row>
    <row r="561" spans="14:21" ht="24.95" customHeight="1" x14ac:dyDescent="0.3">
      <c r="N561" s="1"/>
      <c r="O561" s="1"/>
      <c r="P561" s="1"/>
      <c r="Q561" s="1"/>
      <c r="R561" s="1"/>
      <c r="S561" s="1"/>
      <c r="T561" s="1"/>
      <c r="U561" s="1"/>
    </row>
    <row r="562" spans="14:21" ht="24.95" customHeight="1" x14ac:dyDescent="0.3">
      <c r="N562" s="1"/>
      <c r="O562" s="1"/>
      <c r="P562" s="1"/>
      <c r="Q562" s="1"/>
      <c r="R562" s="1"/>
      <c r="S562" s="1"/>
      <c r="T562" s="1"/>
      <c r="U562" s="1"/>
    </row>
    <row r="563" spans="14:21" ht="24.95" customHeight="1" x14ac:dyDescent="0.3">
      <c r="N563" s="1"/>
      <c r="O563" s="1"/>
      <c r="P563" s="1"/>
      <c r="Q563" s="1"/>
      <c r="R563" s="1"/>
      <c r="S563" s="1"/>
      <c r="T563" s="1"/>
      <c r="U563" s="1"/>
    </row>
    <row r="564" spans="14:21" ht="49.5" customHeight="1" x14ac:dyDescent="0.3">
      <c r="N564" s="1"/>
      <c r="O564" s="1"/>
      <c r="P564" s="1"/>
      <c r="Q564" s="1"/>
      <c r="R564" s="1"/>
      <c r="S564" s="1"/>
      <c r="T564" s="1"/>
      <c r="U564" s="1"/>
    </row>
    <row r="565" spans="14:21" ht="24.95" customHeight="1" x14ac:dyDescent="0.3">
      <c r="N565" s="1"/>
      <c r="O565" s="1"/>
      <c r="P565" s="1"/>
      <c r="Q565" s="1"/>
      <c r="R565" s="1"/>
      <c r="S565" s="1"/>
      <c r="T565" s="1"/>
      <c r="U565" s="1"/>
    </row>
    <row r="566" spans="14:21" ht="24.95" customHeight="1" x14ac:dyDescent="0.3">
      <c r="N566" s="1"/>
      <c r="O566" s="1"/>
      <c r="P566" s="1"/>
      <c r="Q566" s="1"/>
      <c r="R566" s="1"/>
      <c r="S566" s="1"/>
      <c r="T566" s="1"/>
      <c r="U566" s="1"/>
    </row>
    <row r="567" spans="14:21" ht="24.95" customHeight="1" x14ac:dyDescent="0.3">
      <c r="N567" s="1"/>
      <c r="O567" s="1"/>
      <c r="P567" s="1"/>
      <c r="Q567" s="1"/>
      <c r="R567" s="1"/>
      <c r="S567" s="1"/>
      <c r="T567" s="1"/>
      <c r="U567" s="1"/>
    </row>
    <row r="568" spans="14:21" ht="24.95" customHeight="1" x14ac:dyDescent="0.3">
      <c r="N568" s="1"/>
      <c r="O568" s="1"/>
      <c r="P568" s="1"/>
      <c r="Q568" s="1"/>
      <c r="R568" s="1"/>
      <c r="S568" s="1"/>
      <c r="T568" s="1"/>
      <c r="U568" s="1"/>
    </row>
    <row r="569" spans="14:21" ht="51.75" customHeight="1" x14ac:dyDescent="0.3">
      <c r="N569" s="1"/>
      <c r="O569" s="1"/>
      <c r="P569" s="1"/>
      <c r="Q569" s="1"/>
      <c r="R569" s="1"/>
      <c r="S569" s="1"/>
      <c r="T569" s="1"/>
      <c r="U569" s="1"/>
    </row>
    <row r="570" spans="14:21" ht="24.95" customHeight="1" x14ac:dyDescent="0.3">
      <c r="N570" s="1"/>
      <c r="O570" s="1"/>
      <c r="P570" s="1"/>
      <c r="Q570" s="1"/>
      <c r="R570" s="1"/>
      <c r="S570" s="1"/>
      <c r="T570" s="1"/>
      <c r="U570" s="1"/>
    </row>
    <row r="571" spans="14:21" ht="24.95" customHeight="1" x14ac:dyDescent="0.3">
      <c r="N571" s="1"/>
      <c r="O571" s="1"/>
      <c r="P571" s="1"/>
      <c r="Q571" s="1"/>
      <c r="R571" s="1"/>
      <c r="S571" s="1"/>
      <c r="T571" s="1"/>
      <c r="U571" s="1"/>
    </row>
    <row r="572" spans="14:21" ht="24.95" customHeight="1" x14ac:dyDescent="0.3">
      <c r="N572" s="1"/>
      <c r="O572" s="1"/>
      <c r="P572" s="1"/>
      <c r="Q572" s="1"/>
      <c r="R572" s="1"/>
      <c r="S572" s="1"/>
      <c r="T572" s="1"/>
      <c r="U572" s="1"/>
    </row>
    <row r="573" spans="14:21" ht="24.95" customHeight="1" x14ac:dyDescent="0.3">
      <c r="N573" s="1"/>
      <c r="O573" s="1"/>
      <c r="P573" s="1"/>
      <c r="Q573" s="1"/>
      <c r="R573" s="1"/>
      <c r="S573" s="1"/>
      <c r="T573" s="1"/>
      <c r="U573" s="1"/>
    </row>
    <row r="574" spans="14:21" ht="51.75" customHeight="1" x14ac:dyDescent="0.3">
      <c r="N574" s="1"/>
      <c r="O574" s="1"/>
      <c r="P574" s="1"/>
      <c r="Q574" s="1"/>
      <c r="R574" s="1"/>
      <c r="S574" s="1"/>
      <c r="T574" s="1"/>
      <c r="U574" s="1"/>
    </row>
    <row r="575" spans="14:21" ht="24.95" customHeight="1" x14ac:dyDescent="0.3">
      <c r="N575" s="1"/>
      <c r="O575" s="1"/>
      <c r="P575" s="1"/>
      <c r="Q575" s="1"/>
      <c r="R575" s="1"/>
      <c r="S575" s="1"/>
      <c r="T575" s="1"/>
      <c r="U575" s="1"/>
    </row>
    <row r="576" spans="14:21" ht="24.95" customHeight="1" x14ac:dyDescent="0.3">
      <c r="N576" s="1"/>
      <c r="O576" s="1"/>
      <c r="P576" s="1"/>
      <c r="Q576" s="1"/>
      <c r="R576" s="1"/>
      <c r="S576" s="1"/>
      <c r="T576" s="1"/>
      <c r="U576" s="1"/>
    </row>
    <row r="577" spans="14:21" ht="24.95" customHeight="1" x14ac:dyDescent="0.3">
      <c r="N577" s="1"/>
      <c r="O577" s="1"/>
      <c r="P577" s="1"/>
      <c r="Q577" s="1"/>
      <c r="R577" s="1"/>
      <c r="S577" s="1"/>
      <c r="T577" s="1"/>
      <c r="U577" s="1"/>
    </row>
    <row r="578" spans="14:21" ht="24.95" customHeight="1" x14ac:dyDescent="0.3">
      <c r="N578" s="1"/>
      <c r="O578" s="1"/>
      <c r="P578" s="1"/>
      <c r="Q578" s="1"/>
      <c r="R578" s="1"/>
      <c r="S578" s="1"/>
      <c r="T578" s="1"/>
      <c r="U578" s="1"/>
    </row>
    <row r="579" spans="14:21" ht="75.75" customHeight="1" x14ac:dyDescent="0.3">
      <c r="N579" s="1"/>
      <c r="O579" s="1"/>
      <c r="P579" s="1"/>
      <c r="Q579" s="1"/>
      <c r="R579" s="1"/>
      <c r="S579" s="1"/>
      <c r="T579" s="1"/>
      <c r="U579" s="1"/>
    </row>
    <row r="580" spans="14:21" ht="24.95" customHeight="1" x14ac:dyDescent="0.3">
      <c r="N580" s="1"/>
      <c r="O580" s="1"/>
      <c r="P580" s="1"/>
      <c r="Q580" s="1"/>
      <c r="R580" s="1"/>
      <c r="S580" s="1"/>
      <c r="T580" s="1"/>
      <c r="U580" s="1"/>
    </row>
    <row r="581" spans="14:21" ht="24.95" customHeight="1" x14ac:dyDescent="0.3">
      <c r="N581" s="1"/>
      <c r="O581" s="1"/>
      <c r="P581" s="1"/>
      <c r="Q581" s="1"/>
      <c r="R581" s="1"/>
      <c r="S581" s="1"/>
      <c r="T581" s="1"/>
      <c r="U581" s="1"/>
    </row>
    <row r="582" spans="14:21" ht="24.95" customHeight="1" x14ac:dyDescent="0.3">
      <c r="N582" s="1"/>
      <c r="O582" s="1"/>
      <c r="P582" s="1"/>
      <c r="Q582" s="1"/>
      <c r="R582" s="1"/>
      <c r="S582" s="1"/>
      <c r="T582" s="1"/>
      <c r="U582" s="1"/>
    </row>
    <row r="583" spans="14:21" ht="24.95" customHeight="1" x14ac:dyDescent="0.3">
      <c r="N583" s="1"/>
      <c r="O583" s="1"/>
      <c r="P583" s="1"/>
      <c r="Q583" s="1"/>
      <c r="R583" s="1"/>
      <c r="S583" s="1"/>
      <c r="T583" s="1"/>
      <c r="U583" s="1"/>
    </row>
    <row r="584" spans="14:21" ht="96" customHeight="1" x14ac:dyDescent="0.3">
      <c r="N584" s="1"/>
      <c r="O584" s="1"/>
      <c r="P584" s="1"/>
      <c r="Q584" s="1"/>
      <c r="R584" s="1"/>
      <c r="S584" s="1"/>
      <c r="T584" s="1"/>
      <c r="U584" s="1"/>
    </row>
    <row r="585" spans="14:21" x14ac:dyDescent="0.3">
      <c r="N585" s="1"/>
      <c r="O585" s="1"/>
      <c r="P585" s="1"/>
      <c r="Q585" s="1"/>
      <c r="R585" s="1"/>
      <c r="S585" s="1"/>
      <c r="T585" s="1"/>
      <c r="U585" s="1"/>
    </row>
    <row r="586" spans="14:21" x14ac:dyDescent="0.3">
      <c r="N586" s="1"/>
      <c r="O586" s="1"/>
      <c r="P586" s="1"/>
      <c r="Q586" s="1"/>
      <c r="R586" s="1"/>
      <c r="S586" s="1"/>
      <c r="T586" s="1"/>
      <c r="U586" s="1"/>
    </row>
    <row r="587" spans="14:21" x14ac:dyDescent="0.3">
      <c r="N587" s="1"/>
      <c r="O587" s="1"/>
      <c r="P587" s="1"/>
      <c r="Q587" s="1"/>
      <c r="R587" s="1"/>
      <c r="S587" s="1"/>
      <c r="T587" s="1"/>
      <c r="U587" s="1"/>
    </row>
    <row r="588" spans="14:21" x14ac:dyDescent="0.3">
      <c r="N588" s="1"/>
      <c r="O588" s="1"/>
      <c r="P588" s="1"/>
      <c r="Q588" s="1"/>
      <c r="R588" s="1"/>
      <c r="S588" s="1"/>
      <c r="T588" s="1"/>
      <c r="U588" s="1"/>
    </row>
    <row r="589" spans="14:21" ht="49.5" customHeight="1" x14ac:dyDescent="0.3">
      <c r="N589" s="1"/>
      <c r="O589" s="1"/>
      <c r="P589" s="1"/>
      <c r="Q589" s="1"/>
      <c r="R589" s="1"/>
      <c r="S589" s="1"/>
      <c r="T589" s="1"/>
      <c r="U589" s="1"/>
    </row>
    <row r="590" spans="14:21" x14ac:dyDescent="0.3">
      <c r="N590" s="1"/>
      <c r="O590" s="1"/>
      <c r="P590" s="1"/>
      <c r="Q590" s="1"/>
      <c r="R590" s="1"/>
      <c r="S590" s="1"/>
      <c r="T590" s="1"/>
      <c r="U590" s="1"/>
    </row>
    <row r="591" spans="14:21" x14ac:dyDescent="0.3">
      <c r="N591" s="1"/>
      <c r="O591" s="1"/>
      <c r="P591" s="1"/>
      <c r="Q591" s="1"/>
      <c r="R591" s="1"/>
      <c r="S591" s="1"/>
      <c r="T591" s="1"/>
      <c r="U591" s="1"/>
    </row>
    <row r="592" spans="14:21" x14ac:dyDescent="0.3">
      <c r="N592" s="1"/>
      <c r="O592" s="1"/>
      <c r="P592" s="1"/>
      <c r="Q592" s="1"/>
      <c r="R592" s="1"/>
      <c r="S592" s="1"/>
      <c r="T592" s="1"/>
      <c r="U592" s="1"/>
    </row>
    <row r="593" spans="14:21" x14ac:dyDescent="0.3">
      <c r="N593" s="1"/>
      <c r="O593" s="1"/>
      <c r="P593" s="1"/>
      <c r="Q593" s="1"/>
      <c r="R593" s="1"/>
      <c r="S593" s="1"/>
      <c r="T593" s="1"/>
      <c r="U593" s="1"/>
    </row>
    <row r="594" spans="14:21" ht="63.75" customHeight="1" x14ac:dyDescent="0.3">
      <c r="N594" s="1"/>
      <c r="O594" s="1"/>
      <c r="P594" s="1"/>
      <c r="Q594" s="1"/>
      <c r="R594" s="1"/>
      <c r="S594" s="1"/>
      <c r="T594" s="1"/>
      <c r="U594" s="1"/>
    </row>
    <row r="595" spans="14:21" x14ac:dyDescent="0.3">
      <c r="N595" s="1"/>
      <c r="O595" s="1"/>
      <c r="P595" s="1"/>
      <c r="Q595" s="1"/>
      <c r="R595" s="1"/>
      <c r="S595" s="1"/>
      <c r="T595" s="1"/>
      <c r="U595" s="1"/>
    </row>
    <row r="596" spans="14:21" x14ac:dyDescent="0.3">
      <c r="N596" s="1"/>
      <c r="O596" s="1"/>
      <c r="P596" s="1"/>
      <c r="Q596" s="1"/>
      <c r="R596" s="1"/>
      <c r="S596" s="1"/>
      <c r="T596" s="1"/>
      <c r="U596" s="1"/>
    </row>
    <row r="597" spans="14:21" x14ac:dyDescent="0.3">
      <c r="N597" s="1"/>
      <c r="O597" s="1"/>
      <c r="P597" s="1"/>
      <c r="Q597" s="1"/>
      <c r="R597" s="1"/>
      <c r="S597" s="1"/>
      <c r="T597" s="1"/>
      <c r="U597" s="1"/>
    </row>
    <row r="598" spans="14:21" ht="30" customHeight="1" x14ac:dyDescent="0.3">
      <c r="N598" s="1"/>
      <c r="O598" s="1"/>
      <c r="P598" s="1"/>
      <c r="Q598" s="1"/>
      <c r="R598" s="1"/>
      <c r="S598" s="1"/>
      <c r="T598" s="1"/>
      <c r="U598" s="1"/>
    </row>
    <row r="599" spans="14:21" ht="51" customHeight="1" x14ac:dyDescent="0.3">
      <c r="N599" s="1"/>
      <c r="O599" s="1"/>
      <c r="P599" s="1"/>
      <c r="Q599" s="1"/>
      <c r="R599" s="1"/>
      <c r="S599" s="1"/>
      <c r="T599" s="1"/>
      <c r="U599" s="1"/>
    </row>
    <row r="600" spans="14:21" x14ac:dyDescent="0.3">
      <c r="N600" s="1"/>
      <c r="O600" s="1"/>
      <c r="P600" s="1"/>
      <c r="Q600" s="1"/>
      <c r="R600" s="1"/>
      <c r="S600" s="1"/>
      <c r="T600" s="1"/>
      <c r="U600" s="1"/>
    </row>
    <row r="601" spans="14:21" x14ac:dyDescent="0.3">
      <c r="N601" s="1"/>
      <c r="O601" s="1"/>
      <c r="P601" s="1"/>
      <c r="Q601" s="1"/>
      <c r="R601" s="1"/>
      <c r="S601" s="1"/>
      <c r="T601" s="1"/>
      <c r="U601" s="1"/>
    </row>
    <row r="602" spans="14:21" x14ac:dyDescent="0.3">
      <c r="N602" s="1"/>
      <c r="O602" s="1"/>
      <c r="P602" s="1"/>
      <c r="Q602" s="1"/>
      <c r="R602" s="1"/>
      <c r="S602" s="1"/>
      <c r="T602" s="1"/>
      <c r="U602" s="1"/>
    </row>
    <row r="603" spans="14:21" x14ac:dyDescent="0.3">
      <c r="N603" s="1"/>
      <c r="O603" s="1"/>
      <c r="P603" s="1"/>
      <c r="Q603" s="1"/>
      <c r="R603" s="1"/>
      <c r="S603" s="1"/>
      <c r="T603" s="1"/>
      <c r="U603" s="1"/>
    </row>
    <row r="604" spans="14:21" ht="75" customHeight="1" x14ac:dyDescent="0.3">
      <c r="N604" s="1"/>
      <c r="O604" s="1"/>
      <c r="P604" s="1"/>
      <c r="Q604" s="1"/>
      <c r="R604" s="1"/>
      <c r="S604" s="1"/>
      <c r="T604" s="1"/>
      <c r="U604" s="1"/>
    </row>
    <row r="605" spans="14:21" ht="24.95" customHeight="1" x14ac:dyDescent="0.3">
      <c r="N605" s="1"/>
      <c r="O605" s="1"/>
      <c r="P605" s="1"/>
      <c r="Q605" s="1"/>
      <c r="R605" s="1"/>
      <c r="S605" s="1"/>
      <c r="T605" s="1"/>
      <c r="U605" s="1"/>
    </row>
    <row r="606" spans="14:21" ht="24.95" customHeight="1" x14ac:dyDescent="0.3">
      <c r="N606" s="1"/>
      <c r="O606" s="1"/>
      <c r="P606" s="1"/>
      <c r="Q606" s="1"/>
      <c r="R606" s="1"/>
      <c r="S606" s="1"/>
      <c r="T606" s="1"/>
      <c r="U606" s="1"/>
    </row>
    <row r="607" spans="14:21" ht="24.95" customHeight="1" x14ac:dyDescent="0.3">
      <c r="N607" s="1"/>
      <c r="O607" s="1"/>
      <c r="P607" s="1"/>
      <c r="Q607" s="1"/>
      <c r="R607" s="1"/>
      <c r="S607" s="1"/>
      <c r="T607" s="1"/>
      <c r="U607" s="1"/>
    </row>
    <row r="608" spans="14:21" ht="24.95" customHeight="1" x14ac:dyDescent="0.3">
      <c r="N608" s="1"/>
      <c r="O608" s="1"/>
      <c r="P608" s="1"/>
      <c r="Q608" s="1"/>
      <c r="R608" s="1"/>
      <c r="S608" s="1"/>
      <c r="T608" s="1"/>
      <c r="U608" s="1"/>
    </row>
    <row r="609" spans="14:21" ht="55.5" customHeight="1" thickBot="1" x14ac:dyDescent="0.35">
      <c r="N609" s="1"/>
      <c r="O609" s="1"/>
      <c r="P609" s="1"/>
      <c r="Q609" s="1"/>
      <c r="R609" s="1"/>
      <c r="S609" s="1"/>
      <c r="T609" s="1"/>
      <c r="U609" s="1"/>
    </row>
    <row r="610" spans="14:21" ht="20.25" customHeight="1" thickBot="1" x14ac:dyDescent="0.35">
      <c r="N610" s="32"/>
      <c r="O610" s="32"/>
      <c r="P610" s="32"/>
      <c r="Q610" s="32"/>
      <c r="R610" s="32"/>
      <c r="S610" s="32"/>
      <c r="T610" s="32"/>
      <c r="U610" s="33"/>
    </row>
    <row r="611" spans="14:21" x14ac:dyDescent="0.3">
      <c r="N611" s="1"/>
      <c r="O611" s="1"/>
      <c r="P611" s="1"/>
      <c r="Q611" s="1"/>
      <c r="R611" s="1"/>
      <c r="S611" s="1"/>
      <c r="T611" s="1"/>
      <c r="U611" s="1"/>
    </row>
    <row r="612" spans="14:21" x14ac:dyDescent="0.3">
      <c r="N612" s="1"/>
      <c r="O612" s="1"/>
      <c r="P612" s="1"/>
      <c r="Q612" s="1"/>
      <c r="R612" s="1"/>
      <c r="S612" s="1"/>
      <c r="T612" s="1"/>
      <c r="U612" s="1"/>
    </row>
    <row r="613" spans="14:21" x14ac:dyDescent="0.3">
      <c r="N613" s="1"/>
      <c r="O613" s="1"/>
      <c r="P613" s="1"/>
      <c r="Q613" s="1"/>
      <c r="R613" s="1"/>
      <c r="S613" s="1"/>
      <c r="T613" s="1"/>
      <c r="U613" s="1"/>
    </row>
    <row r="614" spans="14:21" x14ac:dyDescent="0.3">
      <c r="N614" s="1"/>
      <c r="O614" s="1"/>
      <c r="P614" s="1"/>
      <c r="Q614" s="1"/>
      <c r="R614" s="1"/>
      <c r="S614" s="1"/>
      <c r="T614" s="1"/>
      <c r="U614" s="1"/>
    </row>
    <row r="615" spans="14:21" x14ac:dyDescent="0.3">
      <c r="N615" s="1"/>
      <c r="O615" s="1"/>
      <c r="P615" s="1"/>
      <c r="Q615" s="1"/>
      <c r="R615" s="1"/>
      <c r="S615" s="1"/>
      <c r="T615" s="1"/>
      <c r="U615" s="1"/>
    </row>
    <row r="616" spans="14:21" x14ac:dyDescent="0.3">
      <c r="N616" s="1"/>
      <c r="O616" s="1"/>
      <c r="P616" s="1"/>
      <c r="Q616" s="1"/>
      <c r="R616" s="1"/>
      <c r="S616" s="1"/>
      <c r="T616" s="1"/>
      <c r="U616" s="1"/>
    </row>
    <row r="617" spans="14:21" x14ac:dyDescent="0.3">
      <c r="Q617" s="29"/>
    </row>
    <row r="618" spans="14:21" x14ac:dyDescent="0.3">
      <c r="P618" s="19"/>
      <c r="Q618" s="29"/>
    </row>
    <row r="619" spans="14:21" ht="30" x14ac:dyDescent="0.4">
      <c r="N619" s="25"/>
      <c r="O619" s="24"/>
      <c r="P619" s="24"/>
      <c r="Q619" s="23" t="s">
        <v>36</v>
      </c>
      <c r="R619" s="26"/>
      <c r="S619" s="30"/>
      <c r="T619" s="26"/>
      <c r="U619" s="26"/>
    </row>
    <row r="620" spans="14:21" x14ac:dyDescent="0.3">
      <c r="Q620" s="29"/>
      <c r="S620" s="31"/>
    </row>
    <row r="621" spans="14:21" x14ac:dyDescent="0.3">
      <c r="Q621" s="29"/>
      <c r="S621" s="31"/>
    </row>
    <row r="622" spans="14:21" x14ac:dyDescent="0.3">
      <c r="Q622" s="29"/>
      <c r="S622" s="31"/>
    </row>
  </sheetData>
  <mergeCells count="90">
    <mergeCell ref="J109:M109"/>
    <mergeCell ref="B80:B84"/>
    <mergeCell ref="C80:C84"/>
    <mergeCell ref="D80:D84"/>
    <mergeCell ref="E80:E84"/>
    <mergeCell ref="B85:B89"/>
    <mergeCell ref="C85:C89"/>
    <mergeCell ref="C100:C106"/>
    <mergeCell ref="D100:D106"/>
    <mergeCell ref="E100:E106"/>
    <mergeCell ref="B109:G109"/>
    <mergeCell ref="H100:M100"/>
    <mergeCell ref="G100:G101"/>
    <mergeCell ref="F100:F101"/>
    <mergeCell ref="D85:D89"/>
    <mergeCell ref="E85:E89"/>
    <mergeCell ref="C7:Q9"/>
    <mergeCell ref="H12:H13"/>
    <mergeCell ref="F11:F13"/>
    <mergeCell ref="E15:E19"/>
    <mergeCell ref="D20:D24"/>
    <mergeCell ref="E20:E24"/>
    <mergeCell ref="D15:D19"/>
    <mergeCell ref="C15:C19"/>
    <mergeCell ref="K12:K13"/>
    <mergeCell ref="I12:I13"/>
    <mergeCell ref="G11:G13"/>
    <mergeCell ref="J12:J13"/>
    <mergeCell ref="M12:M13"/>
    <mergeCell ref="C20:C24"/>
    <mergeCell ref="H11:U11"/>
    <mergeCell ref="L12:L13"/>
    <mergeCell ref="C25:C29"/>
    <mergeCell ref="E35:E39"/>
    <mergeCell ref="E30:E34"/>
    <mergeCell ref="D30:D34"/>
    <mergeCell ref="C30:C34"/>
    <mergeCell ref="D25:D29"/>
    <mergeCell ref="C35:C39"/>
    <mergeCell ref="D35:D39"/>
    <mergeCell ref="E25:E29"/>
    <mergeCell ref="B20:B24"/>
    <mergeCell ref="B50:B54"/>
    <mergeCell ref="B30:B34"/>
    <mergeCell ref="B35:B39"/>
    <mergeCell ref="B40:B44"/>
    <mergeCell ref="B45:B49"/>
    <mergeCell ref="B25:B29"/>
    <mergeCell ref="B11:B13"/>
    <mergeCell ref="C11:C13"/>
    <mergeCell ref="E11:E13"/>
    <mergeCell ref="D11:D13"/>
    <mergeCell ref="B15:B19"/>
    <mergeCell ref="E40:E44"/>
    <mergeCell ref="E45:E49"/>
    <mergeCell ref="D45:D49"/>
    <mergeCell ref="E70:E74"/>
    <mergeCell ref="E75:E79"/>
    <mergeCell ref="D75:D79"/>
    <mergeCell ref="E55:E59"/>
    <mergeCell ref="E50:E54"/>
    <mergeCell ref="D50:D54"/>
    <mergeCell ref="D55:D59"/>
    <mergeCell ref="D70:D74"/>
    <mergeCell ref="E65:E69"/>
    <mergeCell ref="D60:D64"/>
    <mergeCell ref="E60:E64"/>
    <mergeCell ref="D65:D69"/>
    <mergeCell ref="C50:C54"/>
    <mergeCell ref="D40:D44"/>
    <mergeCell ref="B70:B74"/>
    <mergeCell ref="B75:B79"/>
    <mergeCell ref="C75:C79"/>
    <mergeCell ref="C70:C74"/>
    <mergeCell ref="B55:B59"/>
    <mergeCell ref="B60:B64"/>
    <mergeCell ref="B65:B69"/>
    <mergeCell ref="C55:C59"/>
    <mergeCell ref="C60:C64"/>
    <mergeCell ref="C65:C69"/>
    <mergeCell ref="C40:C44"/>
    <mergeCell ref="C45:C49"/>
    <mergeCell ref="B90:B94"/>
    <mergeCell ref="C90:C94"/>
    <mergeCell ref="D90:D94"/>
    <mergeCell ref="E90:E94"/>
    <mergeCell ref="B95:B99"/>
    <mergeCell ref="C95:C99"/>
    <mergeCell ref="D95:D99"/>
    <mergeCell ref="E95:E99"/>
  </mergeCells>
  <pageMargins left="0.39370078740157483" right="0.39370078740157483" top="0.39370078740157483" bottom="0.39370078740157483" header="0" footer="0"/>
  <pageSetup paperSize="9" scale="36" fitToHeight="0" orientation="landscape" r:id="rId1"/>
  <rowBreaks count="3" manualBreakCount="3">
    <brk id="44" max="13" man="1"/>
    <brk id="84" max="13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2025-03-05T11:30:11Z</cp:lastPrinted>
  <dcterms:created xsi:type="dcterms:W3CDTF">2016-02-05T07:01:02Z</dcterms:created>
  <dcterms:modified xsi:type="dcterms:W3CDTF">2025-03-05T11:30:13Z</dcterms:modified>
</cp:coreProperties>
</file>